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48506\Desktop\marketing\"/>
    </mc:Choice>
  </mc:AlternateContent>
  <xr:revisionPtr revIDLastSave="0" documentId="13_ncr:1_{63BC7CCB-5F41-470F-9F01-181A7E96DBFA}" xr6:coauthVersionLast="47" xr6:coauthVersionMax="47" xr10:uidLastSave="{00000000-0000-0000-0000-000000000000}"/>
  <bookViews>
    <workbookView xWindow="-25320" yWindow="-120" windowWidth="25440" windowHeight="15390" xr2:uid="{C31F9CB4-D98F-48CF-A686-507B0B99BA06}"/>
  </bookViews>
  <sheets>
    <sheet name="Arkusz1" sheetId="1" r:id="rId1"/>
    <sheet name="Arkusz2" sheetId="2" r:id="rId2"/>
  </sheets>
  <definedNames>
    <definedName name="_xlnm._FilterDatabase" localSheetId="1" hidden="1">Arkusz2!$A$1:$A$177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4" i="1" l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T18" i="1"/>
  <c r="E18" i="1" s="1"/>
  <c r="T19" i="1"/>
  <c r="T20" i="1"/>
  <c r="S20" i="1" s="1"/>
  <c r="H22" i="1" s="1"/>
  <c r="T21" i="1"/>
  <c r="S21" i="1" s="1"/>
  <c r="H23" i="1" s="1"/>
  <c r="T22" i="1"/>
  <c r="S22" i="1" s="1"/>
  <c r="H24" i="1" s="1"/>
  <c r="T23" i="1"/>
  <c r="S23" i="1" s="1"/>
  <c r="H25" i="1" s="1"/>
  <c r="T24" i="1"/>
  <c r="S24" i="1" s="1"/>
  <c r="H26" i="1" s="1"/>
  <c r="T25" i="1"/>
  <c r="S25" i="1" s="1"/>
  <c r="H27" i="1" s="1"/>
  <c r="T26" i="1"/>
  <c r="S26" i="1" s="1"/>
  <c r="T27" i="1"/>
  <c r="S27" i="1" s="1"/>
  <c r="T28" i="1"/>
  <c r="S28" i="1" s="1"/>
  <c r="H30" i="1" s="1"/>
  <c r="T29" i="1"/>
  <c r="G29" i="1" s="1"/>
  <c r="T30" i="1"/>
  <c r="S30" i="1" s="1"/>
  <c r="H32" i="1" s="1"/>
  <c r="T31" i="1"/>
  <c r="S31" i="1" s="1"/>
  <c r="T32" i="1"/>
  <c r="S32" i="1" s="1"/>
  <c r="T33" i="1"/>
  <c r="E33" i="1" s="1"/>
  <c r="T34" i="1"/>
  <c r="S34" i="1" s="1"/>
  <c r="H36" i="1" s="1"/>
  <c r="T35" i="1"/>
  <c r="S35" i="1" s="1"/>
  <c r="T36" i="1"/>
  <c r="G36" i="1" s="1"/>
  <c r="T37" i="1"/>
  <c r="S37" i="1" s="1"/>
  <c r="H39" i="1" s="1"/>
  <c r="T38" i="1"/>
  <c r="G38" i="1" s="1"/>
  <c r="T39" i="1"/>
  <c r="S39" i="1" s="1"/>
  <c r="H41" i="1" s="1"/>
  <c r="T40" i="1"/>
  <c r="S40" i="1" s="1"/>
  <c r="H42" i="1" s="1"/>
  <c r="T41" i="1"/>
  <c r="G41" i="1" s="1"/>
  <c r="T42" i="1"/>
  <c r="S42" i="1" s="1"/>
  <c r="T43" i="1"/>
  <c r="S43" i="1" s="1"/>
  <c r="T44" i="1"/>
  <c r="E44" i="1" s="1"/>
  <c r="T45" i="1"/>
  <c r="S45" i="1" s="1"/>
  <c r="H47" i="1" s="1"/>
  <c r="T46" i="1"/>
  <c r="S46" i="1" s="1"/>
  <c r="H48" i="1" s="1"/>
  <c r="T47" i="1"/>
  <c r="S47" i="1" s="1"/>
  <c r="T48" i="1"/>
  <c r="S48" i="1" s="1"/>
  <c r="T49" i="1"/>
  <c r="G49" i="1" s="1"/>
  <c r="T50" i="1"/>
  <c r="S50" i="1" s="1"/>
  <c r="T51" i="1"/>
  <c r="S51" i="1" s="1"/>
  <c r="T52" i="1"/>
  <c r="S52" i="1" s="1"/>
  <c r="T53" i="1"/>
  <c r="S53" i="1" s="1"/>
  <c r="T54" i="1"/>
  <c r="S54" i="1" s="1"/>
  <c r="T55" i="1"/>
  <c r="S55" i="1" s="1"/>
  <c r="T56" i="1"/>
  <c r="S56" i="1" s="1"/>
  <c r="T57" i="1"/>
  <c r="S57" i="1" s="1"/>
  <c r="T58" i="1"/>
  <c r="S58" i="1" s="1"/>
  <c r="T59" i="1"/>
  <c r="S59" i="1" s="1"/>
  <c r="T60" i="1"/>
  <c r="S60" i="1" s="1"/>
  <c r="T61" i="1"/>
  <c r="S61" i="1" s="1"/>
  <c r="T62" i="1"/>
  <c r="S62" i="1" s="1"/>
  <c r="T63" i="1"/>
  <c r="S63" i="1" s="1"/>
  <c r="T64" i="1"/>
  <c r="S64" i="1" s="1"/>
  <c r="T65" i="1"/>
  <c r="S65" i="1" s="1"/>
  <c r="T66" i="1"/>
  <c r="S66" i="1" s="1"/>
  <c r="T67" i="1"/>
  <c r="S67" i="1" s="1"/>
  <c r="T68" i="1"/>
  <c r="T69" i="1"/>
  <c r="S69" i="1" s="1"/>
  <c r="T70" i="1"/>
  <c r="S70" i="1" s="1"/>
  <c r="T71" i="1"/>
  <c r="S71" i="1" s="1"/>
  <c r="T72" i="1"/>
  <c r="S72" i="1" s="1"/>
  <c r="T73" i="1"/>
  <c r="S73" i="1" s="1"/>
  <c r="T74" i="1"/>
  <c r="S74" i="1" s="1"/>
  <c r="T75" i="1"/>
  <c r="S75" i="1" s="1"/>
  <c r="T76" i="1"/>
  <c r="S76" i="1" s="1"/>
  <c r="T77" i="1"/>
  <c r="S77" i="1" s="1"/>
  <c r="T78" i="1"/>
  <c r="S78" i="1" s="1"/>
  <c r="T79" i="1"/>
  <c r="S79" i="1" s="1"/>
  <c r="T80" i="1"/>
  <c r="T81" i="1"/>
  <c r="S81" i="1" s="1"/>
  <c r="T82" i="1"/>
  <c r="S82" i="1" s="1"/>
  <c r="T83" i="1"/>
  <c r="S83" i="1" s="1"/>
  <c r="T84" i="1"/>
  <c r="S84" i="1" s="1"/>
  <c r="T85" i="1"/>
  <c r="S85" i="1" s="1"/>
  <c r="T86" i="1"/>
  <c r="S86" i="1" s="1"/>
  <c r="T87" i="1"/>
  <c r="S87" i="1" s="1"/>
  <c r="T88" i="1"/>
  <c r="S88" i="1" s="1"/>
  <c r="T89" i="1"/>
  <c r="S89" i="1" s="1"/>
  <c r="T90" i="1"/>
  <c r="S90" i="1" s="1"/>
  <c r="T91" i="1"/>
  <c r="S91" i="1" s="1"/>
  <c r="T92" i="1"/>
  <c r="T93" i="1"/>
  <c r="S93" i="1" s="1"/>
  <c r="T94" i="1"/>
  <c r="S94" i="1" s="1"/>
  <c r="T95" i="1"/>
  <c r="S95" i="1" s="1"/>
  <c r="T96" i="1"/>
  <c r="S96" i="1" s="1"/>
  <c r="T97" i="1"/>
  <c r="S97" i="1" s="1"/>
  <c r="T98" i="1"/>
  <c r="S98" i="1" s="1"/>
  <c r="T99" i="1"/>
  <c r="S99" i="1" s="1"/>
  <c r="T100" i="1"/>
  <c r="S100" i="1" s="1"/>
  <c r="T101" i="1"/>
  <c r="S101" i="1" s="1"/>
  <c r="T102" i="1"/>
  <c r="S102" i="1" s="1"/>
  <c r="T103" i="1"/>
  <c r="S103" i="1" s="1"/>
  <c r="T104" i="1"/>
  <c r="T105" i="1"/>
  <c r="S105" i="1" s="1"/>
  <c r="T106" i="1"/>
  <c r="S106" i="1" s="1"/>
  <c r="T107" i="1"/>
  <c r="S107" i="1" s="1"/>
  <c r="T108" i="1"/>
  <c r="S108" i="1" s="1"/>
  <c r="T109" i="1"/>
  <c r="S109" i="1" s="1"/>
  <c r="T110" i="1"/>
  <c r="S110" i="1" s="1"/>
  <c r="T111" i="1"/>
  <c r="S111" i="1" s="1"/>
  <c r="T112" i="1"/>
  <c r="S112" i="1" s="1"/>
  <c r="T113" i="1"/>
  <c r="S113" i="1" s="1"/>
  <c r="T114" i="1"/>
  <c r="S114" i="1" s="1"/>
  <c r="T115" i="1"/>
  <c r="S115" i="1" s="1"/>
  <c r="T116" i="1"/>
  <c r="T117" i="1"/>
  <c r="S117" i="1" s="1"/>
  <c r="T118" i="1"/>
  <c r="S118" i="1" s="1"/>
  <c r="T119" i="1"/>
  <c r="S119" i="1" s="1"/>
  <c r="T120" i="1"/>
  <c r="S120" i="1" s="1"/>
  <c r="T121" i="1"/>
  <c r="S121" i="1" s="1"/>
  <c r="T122" i="1"/>
  <c r="S122" i="1" s="1"/>
  <c r="T123" i="1"/>
  <c r="S123" i="1" s="1"/>
  <c r="T124" i="1"/>
  <c r="T125" i="1"/>
  <c r="S125" i="1" s="1"/>
  <c r="T126" i="1"/>
  <c r="S126" i="1" s="1"/>
  <c r="T127" i="1"/>
  <c r="S127" i="1" s="1"/>
  <c r="T128" i="1"/>
  <c r="T129" i="1"/>
  <c r="S129" i="1" s="1"/>
  <c r="T130" i="1"/>
  <c r="S130" i="1" s="1"/>
  <c r="T131" i="1"/>
  <c r="S131" i="1" s="1"/>
  <c r="T132" i="1"/>
  <c r="S132" i="1" s="1"/>
  <c r="T133" i="1"/>
  <c r="S133" i="1" s="1"/>
  <c r="T134" i="1"/>
  <c r="S134" i="1" s="1"/>
  <c r="T135" i="1"/>
  <c r="S135" i="1" s="1"/>
  <c r="T136" i="1"/>
  <c r="S136" i="1" s="1"/>
  <c r="T137" i="1"/>
  <c r="S137" i="1" s="1"/>
  <c r="T138" i="1"/>
  <c r="S138" i="1" s="1"/>
  <c r="T139" i="1"/>
  <c r="S139" i="1" s="1"/>
  <c r="T140" i="1"/>
  <c r="S140" i="1" s="1"/>
  <c r="T141" i="1"/>
  <c r="S141" i="1" s="1"/>
  <c r="T142" i="1"/>
  <c r="S142" i="1" s="1"/>
  <c r="T143" i="1"/>
  <c r="S143" i="1" s="1"/>
  <c r="T144" i="1"/>
  <c r="S144" i="1" s="1"/>
  <c r="T145" i="1"/>
  <c r="S145" i="1" s="1"/>
  <c r="T146" i="1"/>
  <c r="S146" i="1" s="1"/>
  <c r="T147" i="1"/>
  <c r="S147" i="1" s="1"/>
  <c r="T148" i="1"/>
  <c r="T149" i="1"/>
  <c r="S149" i="1" s="1"/>
  <c r="T150" i="1"/>
  <c r="S150" i="1" s="1"/>
  <c r="T151" i="1"/>
  <c r="S151" i="1" s="1"/>
  <c r="T152" i="1"/>
  <c r="S152" i="1" s="1"/>
  <c r="T153" i="1"/>
  <c r="S153" i="1" s="1"/>
  <c r="T154" i="1"/>
  <c r="S154" i="1" s="1"/>
  <c r="T155" i="1"/>
  <c r="S155" i="1" s="1"/>
  <c r="T156" i="1"/>
  <c r="T157" i="1"/>
  <c r="S157" i="1" s="1"/>
  <c r="T158" i="1"/>
  <c r="S158" i="1" s="1"/>
  <c r="T159" i="1"/>
  <c r="S159" i="1" s="1"/>
  <c r="T160" i="1"/>
  <c r="T161" i="1"/>
  <c r="S161" i="1" s="1"/>
  <c r="T162" i="1"/>
  <c r="S162" i="1" s="1"/>
  <c r="T163" i="1"/>
  <c r="S163" i="1" s="1"/>
  <c r="T164" i="1"/>
  <c r="S164" i="1" s="1"/>
  <c r="T165" i="1"/>
  <c r="S165" i="1" s="1"/>
  <c r="T166" i="1"/>
  <c r="S166" i="1" s="1"/>
  <c r="T167" i="1"/>
  <c r="S167" i="1" s="1"/>
  <c r="T168" i="1"/>
  <c r="T169" i="1"/>
  <c r="T170" i="1"/>
  <c r="S170" i="1" s="1"/>
  <c r="T171" i="1"/>
  <c r="T172" i="1"/>
  <c r="S172" i="1" s="1"/>
  <c r="T173" i="1"/>
  <c r="S173" i="1" s="1"/>
  <c r="T174" i="1"/>
  <c r="S174" i="1" s="1"/>
  <c r="T175" i="1"/>
  <c r="S175" i="1" s="1"/>
  <c r="T176" i="1"/>
  <c r="S176" i="1" s="1"/>
  <c r="T177" i="1"/>
  <c r="S177" i="1" s="1"/>
  <c r="T178" i="1"/>
  <c r="S178" i="1" s="1"/>
  <c r="T179" i="1"/>
  <c r="S179" i="1" s="1"/>
  <c r="T180" i="1"/>
  <c r="S180" i="1" s="1"/>
  <c r="T181" i="1"/>
  <c r="S181" i="1" s="1"/>
  <c r="T182" i="1"/>
  <c r="S182" i="1" s="1"/>
  <c r="T183" i="1"/>
  <c r="S183" i="1" s="1"/>
  <c r="T184" i="1"/>
  <c r="T185" i="1"/>
  <c r="S185" i="1" s="1"/>
  <c r="T186" i="1"/>
  <c r="S186" i="1" s="1"/>
  <c r="T187" i="1"/>
  <c r="S187" i="1" s="1"/>
  <c r="T188" i="1"/>
  <c r="S188" i="1" s="1"/>
  <c r="T189" i="1"/>
  <c r="S189" i="1" s="1"/>
  <c r="T190" i="1"/>
  <c r="S190" i="1" s="1"/>
  <c r="T191" i="1"/>
  <c r="S191" i="1" s="1"/>
  <c r="T192" i="1"/>
  <c r="S192" i="1" s="1"/>
  <c r="T193" i="1"/>
  <c r="S193" i="1" s="1"/>
  <c r="T194" i="1"/>
  <c r="S194" i="1" s="1"/>
  <c r="T195" i="1"/>
  <c r="S195" i="1" s="1"/>
  <c r="T196" i="1"/>
  <c r="S196" i="1" s="1"/>
  <c r="T16" i="1"/>
  <c r="S16" i="1" s="1"/>
  <c r="T17" i="1"/>
  <c r="F25" i="1"/>
  <c r="F37" i="1"/>
  <c r="F38" i="1"/>
  <c r="F40" i="1"/>
  <c r="G43" i="1"/>
  <c r="F54" i="1"/>
  <c r="G54" i="1"/>
  <c r="F55" i="1"/>
  <c r="G55" i="1"/>
  <c r="F56" i="1"/>
  <c r="G56" i="1"/>
  <c r="F57" i="1"/>
  <c r="G57" i="1"/>
  <c r="F58" i="1"/>
  <c r="G58" i="1"/>
  <c r="F59" i="1"/>
  <c r="G59" i="1"/>
  <c r="F60" i="1"/>
  <c r="G60" i="1"/>
  <c r="F61" i="1"/>
  <c r="G61" i="1"/>
  <c r="F62" i="1"/>
  <c r="G62" i="1"/>
  <c r="F63" i="1"/>
  <c r="G63" i="1"/>
  <c r="F64" i="1"/>
  <c r="G64" i="1"/>
  <c r="F65" i="1"/>
  <c r="G65" i="1"/>
  <c r="F66" i="1"/>
  <c r="G66" i="1"/>
  <c r="F67" i="1"/>
  <c r="G67" i="1"/>
  <c r="F68" i="1"/>
  <c r="G68" i="1"/>
  <c r="F69" i="1"/>
  <c r="G69" i="1"/>
  <c r="F70" i="1"/>
  <c r="G70" i="1"/>
  <c r="F71" i="1"/>
  <c r="G71" i="1"/>
  <c r="F72" i="1"/>
  <c r="G72" i="1"/>
  <c r="F73" i="1"/>
  <c r="G73" i="1"/>
  <c r="F74" i="1"/>
  <c r="G74" i="1"/>
  <c r="F75" i="1"/>
  <c r="G75" i="1"/>
  <c r="F76" i="1"/>
  <c r="G76" i="1"/>
  <c r="F77" i="1"/>
  <c r="G77" i="1"/>
  <c r="F78" i="1"/>
  <c r="G78" i="1"/>
  <c r="F79" i="1"/>
  <c r="G79" i="1"/>
  <c r="F80" i="1"/>
  <c r="G80" i="1"/>
  <c r="F81" i="1"/>
  <c r="G81" i="1"/>
  <c r="F82" i="1"/>
  <c r="G82" i="1"/>
  <c r="F83" i="1"/>
  <c r="G83" i="1"/>
  <c r="F84" i="1"/>
  <c r="G84" i="1"/>
  <c r="F85" i="1"/>
  <c r="G85" i="1"/>
  <c r="F86" i="1"/>
  <c r="G86" i="1"/>
  <c r="F87" i="1"/>
  <c r="G87" i="1"/>
  <c r="F88" i="1"/>
  <c r="G88" i="1"/>
  <c r="F89" i="1"/>
  <c r="G89" i="1"/>
  <c r="F90" i="1"/>
  <c r="G90" i="1"/>
  <c r="F91" i="1"/>
  <c r="G91" i="1"/>
  <c r="F92" i="1"/>
  <c r="G92" i="1"/>
  <c r="F93" i="1"/>
  <c r="G93" i="1"/>
  <c r="F94" i="1"/>
  <c r="G94" i="1"/>
  <c r="F95" i="1"/>
  <c r="G95" i="1"/>
  <c r="F96" i="1"/>
  <c r="G96" i="1"/>
  <c r="F97" i="1"/>
  <c r="G97" i="1"/>
  <c r="F98" i="1"/>
  <c r="G98" i="1"/>
  <c r="F99" i="1"/>
  <c r="G99" i="1"/>
  <c r="F100" i="1"/>
  <c r="G100" i="1"/>
  <c r="F101" i="1"/>
  <c r="G101" i="1"/>
  <c r="F102" i="1"/>
  <c r="G102" i="1"/>
  <c r="F103" i="1"/>
  <c r="G103" i="1"/>
  <c r="F104" i="1"/>
  <c r="G104" i="1"/>
  <c r="F105" i="1"/>
  <c r="G105" i="1"/>
  <c r="F106" i="1"/>
  <c r="G106" i="1"/>
  <c r="F107" i="1"/>
  <c r="G107" i="1"/>
  <c r="F108" i="1"/>
  <c r="G108" i="1"/>
  <c r="F109" i="1"/>
  <c r="G109" i="1"/>
  <c r="F110" i="1"/>
  <c r="G110" i="1"/>
  <c r="F111" i="1"/>
  <c r="G111" i="1"/>
  <c r="F112" i="1"/>
  <c r="G112" i="1"/>
  <c r="F113" i="1"/>
  <c r="G113" i="1"/>
  <c r="F114" i="1"/>
  <c r="G114" i="1"/>
  <c r="F115" i="1"/>
  <c r="G115" i="1"/>
  <c r="F116" i="1"/>
  <c r="G116" i="1"/>
  <c r="F117" i="1"/>
  <c r="G117" i="1"/>
  <c r="F118" i="1"/>
  <c r="G118" i="1"/>
  <c r="F119" i="1"/>
  <c r="G119" i="1"/>
  <c r="F120" i="1"/>
  <c r="G120" i="1"/>
  <c r="F121" i="1"/>
  <c r="G121" i="1"/>
  <c r="F122" i="1"/>
  <c r="G122" i="1"/>
  <c r="F123" i="1"/>
  <c r="G123" i="1"/>
  <c r="F124" i="1"/>
  <c r="G124" i="1"/>
  <c r="F125" i="1"/>
  <c r="G125" i="1"/>
  <c r="F126" i="1"/>
  <c r="G126" i="1"/>
  <c r="F127" i="1"/>
  <c r="G127" i="1"/>
  <c r="F128" i="1"/>
  <c r="G128" i="1"/>
  <c r="F129" i="1"/>
  <c r="G129" i="1"/>
  <c r="F130" i="1"/>
  <c r="G130" i="1"/>
  <c r="F131" i="1"/>
  <c r="G131" i="1"/>
  <c r="F132" i="1"/>
  <c r="G132" i="1"/>
  <c r="F133" i="1"/>
  <c r="G133" i="1"/>
  <c r="F134" i="1"/>
  <c r="G134" i="1"/>
  <c r="F135" i="1"/>
  <c r="G135" i="1"/>
  <c r="F136" i="1"/>
  <c r="G136" i="1"/>
  <c r="F137" i="1"/>
  <c r="G137" i="1"/>
  <c r="F138" i="1"/>
  <c r="G138" i="1"/>
  <c r="F139" i="1"/>
  <c r="G139" i="1"/>
  <c r="F140" i="1"/>
  <c r="G140" i="1"/>
  <c r="F141" i="1"/>
  <c r="G141" i="1"/>
  <c r="F142" i="1"/>
  <c r="G142" i="1"/>
  <c r="F143" i="1"/>
  <c r="G143" i="1"/>
  <c r="F144" i="1"/>
  <c r="G144" i="1"/>
  <c r="F145" i="1"/>
  <c r="G145" i="1"/>
  <c r="F146" i="1"/>
  <c r="G146" i="1"/>
  <c r="F147" i="1"/>
  <c r="G147" i="1"/>
  <c r="F148" i="1"/>
  <c r="G148" i="1"/>
  <c r="F149" i="1"/>
  <c r="G149" i="1"/>
  <c r="F150" i="1"/>
  <c r="G150" i="1"/>
  <c r="F151" i="1"/>
  <c r="G151" i="1"/>
  <c r="F152" i="1"/>
  <c r="G152" i="1"/>
  <c r="F153" i="1"/>
  <c r="G153" i="1"/>
  <c r="F154" i="1"/>
  <c r="G154" i="1"/>
  <c r="F155" i="1"/>
  <c r="G155" i="1"/>
  <c r="F156" i="1"/>
  <c r="G156" i="1"/>
  <c r="F157" i="1"/>
  <c r="G157" i="1"/>
  <c r="F158" i="1"/>
  <c r="G158" i="1"/>
  <c r="F159" i="1"/>
  <c r="G159" i="1"/>
  <c r="F160" i="1"/>
  <c r="G160" i="1"/>
  <c r="F161" i="1"/>
  <c r="G161" i="1"/>
  <c r="F162" i="1"/>
  <c r="G162" i="1"/>
  <c r="F163" i="1"/>
  <c r="G163" i="1"/>
  <c r="F164" i="1"/>
  <c r="G164" i="1"/>
  <c r="F165" i="1"/>
  <c r="G165" i="1"/>
  <c r="F166" i="1"/>
  <c r="G166" i="1"/>
  <c r="F167" i="1"/>
  <c r="G167" i="1"/>
  <c r="F168" i="1"/>
  <c r="G168" i="1"/>
  <c r="F169" i="1"/>
  <c r="G169" i="1"/>
  <c r="F170" i="1"/>
  <c r="G170" i="1"/>
  <c r="F171" i="1"/>
  <c r="G171" i="1"/>
  <c r="F172" i="1"/>
  <c r="G172" i="1"/>
  <c r="F173" i="1"/>
  <c r="G173" i="1"/>
  <c r="F174" i="1"/>
  <c r="G174" i="1"/>
  <c r="F175" i="1"/>
  <c r="G175" i="1"/>
  <c r="F176" i="1"/>
  <c r="G176" i="1"/>
  <c r="F177" i="1"/>
  <c r="G177" i="1"/>
  <c r="F178" i="1"/>
  <c r="G178" i="1"/>
  <c r="F179" i="1"/>
  <c r="G179" i="1"/>
  <c r="F180" i="1"/>
  <c r="G180" i="1"/>
  <c r="F181" i="1"/>
  <c r="G181" i="1"/>
  <c r="F182" i="1"/>
  <c r="G182" i="1"/>
  <c r="F183" i="1"/>
  <c r="G183" i="1"/>
  <c r="F184" i="1"/>
  <c r="G184" i="1"/>
  <c r="F185" i="1"/>
  <c r="G185" i="1"/>
  <c r="F186" i="1"/>
  <c r="G186" i="1"/>
  <c r="F187" i="1"/>
  <c r="G187" i="1"/>
  <c r="F188" i="1"/>
  <c r="G188" i="1"/>
  <c r="F189" i="1"/>
  <c r="G189" i="1"/>
  <c r="F190" i="1"/>
  <c r="G190" i="1"/>
  <c r="F191" i="1"/>
  <c r="G191" i="1"/>
  <c r="F192" i="1"/>
  <c r="G192" i="1"/>
  <c r="F193" i="1"/>
  <c r="G193" i="1"/>
  <c r="F194" i="1"/>
  <c r="G194" i="1"/>
  <c r="F195" i="1"/>
  <c r="G195" i="1"/>
  <c r="F196" i="1"/>
  <c r="G196" i="1"/>
  <c r="F16" i="1"/>
  <c r="F197" i="1"/>
  <c r="G197" i="1"/>
  <c r="H197" i="1"/>
  <c r="S19" i="1"/>
  <c r="H21" i="1" s="1"/>
  <c r="S68" i="1"/>
  <c r="S80" i="1"/>
  <c r="S92" i="1"/>
  <c r="S104" i="1"/>
  <c r="S116" i="1"/>
  <c r="S124" i="1"/>
  <c r="S128" i="1"/>
  <c r="S148" i="1"/>
  <c r="S156" i="1"/>
  <c r="S160" i="1"/>
  <c r="S168" i="1"/>
  <c r="S169" i="1"/>
  <c r="S171" i="1"/>
  <c r="S184" i="1"/>
  <c r="G198" i="1"/>
  <c r="G199" i="1"/>
  <c r="G200" i="1"/>
  <c r="E19" i="1"/>
  <c r="E20" i="1"/>
  <c r="E21" i="1"/>
  <c r="E22" i="1"/>
  <c r="E23" i="1"/>
  <c r="E25" i="1"/>
  <c r="E26" i="1"/>
  <c r="E27" i="1"/>
  <c r="E28" i="1"/>
  <c r="E29" i="1"/>
  <c r="E30" i="1"/>
  <c r="E31" i="1"/>
  <c r="E32" i="1"/>
  <c r="E35" i="1"/>
  <c r="E36" i="1"/>
  <c r="E37" i="1"/>
  <c r="E38" i="1"/>
  <c r="E39" i="1"/>
  <c r="E40" i="1"/>
  <c r="E41" i="1"/>
  <c r="E42" i="1"/>
  <c r="E43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F198" i="1"/>
  <c r="F199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6" i="1"/>
  <c r="T197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6" i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S36" i="1" l="1"/>
  <c r="H38" i="1" s="1"/>
  <c r="S38" i="1"/>
  <c r="H40" i="1" s="1"/>
  <c r="S29" i="1"/>
  <c r="H31" i="1" s="1"/>
  <c r="S33" i="1"/>
  <c r="H35" i="1" s="1"/>
  <c r="S41" i="1"/>
  <c r="H43" i="1" s="1"/>
  <c r="H44" i="1"/>
  <c r="S44" i="1"/>
  <c r="H46" i="1" s="1"/>
  <c r="H45" i="1"/>
  <c r="H49" i="1"/>
  <c r="S49" i="1"/>
  <c r="H51" i="1" s="1"/>
  <c r="H50" i="1"/>
  <c r="H34" i="1"/>
  <c r="E34" i="1"/>
  <c r="H33" i="1"/>
  <c r="H29" i="1"/>
  <c r="G50" i="1"/>
  <c r="G51" i="1"/>
  <c r="F51" i="1"/>
  <c r="F50" i="1"/>
  <c r="F49" i="1"/>
  <c r="F48" i="1"/>
  <c r="G48" i="1"/>
  <c r="G47" i="1"/>
  <c r="F47" i="1"/>
  <c r="G46" i="1"/>
  <c r="F46" i="1"/>
  <c r="G45" i="1"/>
  <c r="F45" i="1"/>
  <c r="G44" i="1"/>
  <c r="F44" i="1"/>
  <c r="G42" i="1"/>
  <c r="F43" i="1"/>
  <c r="F42" i="1"/>
  <c r="F41" i="1"/>
  <c r="G39" i="1"/>
  <c r="G40" i="1"/>
  <c r="F39" i="1"/>
  <c r="H37" i="1"/>
  <c r="G37" i="1"/>
  <c r="F36" i="1"/>
  <c r="G35" i="1"/>
  <c r="F35" i="1"/>
  <c r="G34" i="1"/>
  <c r="F34" i="1"/>
  <c r="G33" i="1"/>
  <c r="F33" i="1"/>
  <c r="G31" i="1"/>
  <c r="G32" i="1"/>
  <c r="F32" i="1"/>
  <c r="F31" i="1"/>
  <c r="F30" i="1"/>
  <c r="G30" i="1"/>
  <c r="H28" i="1"/>
  <c r="F29" i="1"/>
  <c r="F28" i="1"/>
  <c r="G28" i="1"/>
  <c r="G27" i="1"/>
  <c r="F27" i="1"/>
  <c r="G26" i="1"/>
  <c r="F26" i="1"/>
  <c r="G25" i="1"/>
  <c r="G24" i="1"/>
  <c r="F24" i="1"/>
  <c r="G23" i="1"/>
  <c r="F23" i="1"/>
  <c r="G22" i="1"/>
  <c r="F22" i="1"/>
  <c r="S18" i="1"/>
  <c r="H17" i="1"/>
  <c r="G21" i="1"/>
  <c r="F21" i="1"/>
  <c r="F20" i="1"/>
  <c r="F17" i="1"/>
  <c r="G17" i="1"/>
  <c r="H16" i="1"/>
  <c r="G16" i="1"/>
  <c r="E16" i="1"/>
  <c r="E17" i="1"/>
  <c r="S17" i="1"/>
  <c r="E24" i="1"/>
  <c r="F18" i="1" l="1"/>
  <c r="G52" i="1"/>
  <c r="F52" i="1"/>
  <c r="H52" i="1"/>
  <c r="F53" i="1"/>
  <c r="G53" i="1"/>
  <c r="H53" i="1"/>
  <c r="G20" i="1"/>
  <c r="H20" i="1"/>
  <c r="H18" i="1"/>
  <c r="G18" i="1"/>
  <c r="H19" i="1"/>
  <c r="F19" i="1"/>
  <c r="G19" i="1"/>
</calcChain>
</file>

<file path=xl/sharedStrings.xml><?xml version="1.0" encoding="utf-8"?>
<sst xmlns="http://schemas.openxmlformats.org/spreadsheetml/2006/main" count="527" uniqueCount="358">
  <si>
    <t>PLN</t>
  </si>
  <si>
    <t>Neo-IP-SET</t>
  </si>
  <si>
    <t>Neo-IP-SET: Neo-IP/O-R3P/PSR-ECO-2012/ zestaw, centrala alarmowa IP (WIFI) w obudowie natynkowej z zasilaczem ECO , 2 strefy, BIx8-32, BOx8-24, AI,TEMPx2, Ari, opcje: EXP-LAN, EXP-LTE.</t>
  </si>
  <si>
    <t>B</t>
  </si>
  <si>
    <t>Neo-IP</t>
  </si>
  <si>
    <t>Neo-IP centrala alarmowa z IP (WIFI), 12VDC zasilanie PSR-ECO, 2 strefy, BIx8-32, BOx8-24, AI,TEMPx2, Ari, opcje: EXP-LAN, EXP-LTE, PCB.</t>
  </si>
  <si>
    <t>Neo-IP-D9M</t>
  </si>
  <si>
    <t>Neo-IP-D9M centrala alarmowa z IP (WIFI), 12VDC zasilanie PSR-ECO, 2 strefy, BIx8-32, BOx8-24, AI,TEMPx2, Ari, opcje: EXP-LAN, EXP-LTE, obudowa DIN-9M.</t>
  </si>
  <si>
    <t>Neo-IP-PS</t>
  </si>
  <si>
    <t>Neo-IP-PS centrala alarmowa z IP (WIFI), zasilanie 17VAC/24VDC, zasilacz 12V/1,5A, 2 strefy, BIx8-32, BOx8-24, AI,TEMPx2, Ari, opcje: EXP-LAN, EXP-LTE, PCB.</t>
  </si>
  <si>
    <t>Neo-IP-PS-D9M</t>
  </si>
  <si>
    <t>Neo-IP-PS-D9M centrala alarmowa z IP (WIFI) zasilanie 17VAC/24VDC, zasilacz 12V/1,5A, 2 strefy, BIx8-32, BOx8-24, AI,TEMPx2, Ari, opcje: EXP-LAN, EXP-LTE, obudowa DIN-9M.</t>
  </si>
  <si>
    <t>Neo-IP-64-SET</t>
  </si>
  <si>
    <t>Neo-IP-64-SET: Neo-IP-64/O-R4D/PSR-ECO-5012-RS zestaw, centrala alarmowa IP (WIFI ant zewn.), w obudowie natynkowej z zasilaczem ECO, antena WIFI, 4 strefy, BIx16-64, BOx8-40, AI,TEMP/RH/AQ, Ari, opcje: EXP-LAN, EXP-LTE.</t>
  </si>
  <si>
    <t>Neo-IP-64</t>
  </si>
  <si>
    <t>Neo-IP-64 centrala alarmowa z IP (WIFI ant zewn.), 12VDC zasilanie PSR-ECO, 4 strefy, BIx16-64, BOx8-40, TEMP/RH/AQ, Ari, opcje: EXP-LAN, EXP-LTE, PCB.</t>
  </si>
  <si>
    <t>Neo-IP-64-D12M</t>
  </si>
  <si>
    <t>Neo-IP-64-D9M centrala alarmowa z IP (WIFI ant zewn.), 12VDC zasilanie PSR-ECO,  4 strefy, BIx16-64, BOx8-40, AI, TEMP/RH/AQ, Ari, opcje: EXP-LAN, EXP-LTE, obudowa DIN-12M.</t>
  </si>
  <si>
    <t>Neo-IP-64-PS</t>
  </si>
  <si>
    <t>Neo-IP-64-PS centrala alarmowa z IP (WIFI ant zewn.), zasilanie 17VAC/24VDC, zasilacz 12V/1,5A, 4 strefy, BIx16-64, BOx8-40, AI, TEMP/RH/AQ, Ari, opcje: EXP-LAN, EXP-LTE, PCB.</t>
  </si>
  <si>
    <t>Neo-IP-64-PS-D12M</t>
  </si>
  <si>
    <t>Neo-IP-64-PS-D12M centrala alarmowa z IP (WIFI ant zewn.), zasilanie 17VAC/24VDC, zasilacz 12V/1,5A,  4 strefy, BIx16-64, BOx8-40, AI, TEMP/RH/AQ, Ari, opcje: EXP-LAN, EXP-LTE  obudowa DIN-12M.</t>
  </si>
  <si>
    <t>NeoLTE-IP-SET</t>
  </si>
  <si>
    <t>NeoLTE-IP-SET: NeoLTE-IP/O-R3P/PSR-ECO-2012/AT-GSM-MINI90 zestaw, centrala alarmowa LTE/IP (WIFI) w obudowie natynkowej z zasilaczem ECO , 2 strefy, BIx8-32, BOx8-24, AI,TEMPx2, Ari, opcje: EXP-LAN.</t>
  </si>
  <si>
    <t>NeoLTE-IP</t>
  </si>
  <si>
    <t>NeoLTE-IP centrala alarmowa z LTE/IP (WIFI), 12VDC zasilanie PSR-ECO, 2 strefy, BIx8-32, BOx8-24, AI,TEMPx2, Ari, opcje: EXP-LAN, PCB.</t>
  </si>
  <si>
    <t>NeoLTE-IP-D9M</t>
  </si>
  <si>
    <t>NeoLTE-IP-D9M centrala alarmowa z LTE/IP (WIFI), 12VDC zasilanie PSR-ECO, 2 strefy, BIx8-32, BOx8-24, AI,TEMPx2, Ari, opcje: EXP-LAN, obudowa DIN-9M.</t>
  </si>
  <si>
    <t>NeoLTE-IP-PS</t>
  </si>
  <si>
    <t>NeoLTE-IP-PS centrala alarmowa z LTE/IP (WIFI), zasilanie 17VAC/24VDC, zasilacz 12V/1,5A, 2 strefy, BIx8-32, BOx8-24, AI,TEMPx2, Ari, opcje: EXP-LAN, PCB</t>
  </si>
  <si>
    <t>NeoLTE-IP-PS-D9M</t>
  </si>
  <si>
    <t>NeoLTE-IP-PS-D9M centrala alarmowa z LTE/IP (WIFI) zasilanie 17VAC/24VDC, zasilacz 12V/1,5A, 2 strefy, BIx8-32, BOx8-24, AI,TEMPx2, Ari, opcje: EXP-LAN, obudowa DIN-9M.</t>
  </si>
  <si>
    <t>NeoLTE-IP-64-SET</t>
  </si>
  <si>
    <t>NeoLTE-IP-64-SET: NeoLTE-IP-64/O-R4D/PSR-ECO-5012-RS zestaw, centrala alarmowa IP (WIFI ant zewn.), w obudowie natynkowej z zasilaczem ECO, antena WIFI i LTE (zewn.), 4 strefy, BIx16-64, BOx8-40, AI,TEMP/RH/AQ, Ari, opcje: EXP-LAN.</t>
  </si>
  <si>
    <t>NeoLTE-IP-64</t>
  </si>
  <si>
    <t>NeoLTE-IP-64 centrala alarmowa z LTE/IP (WIFI ant zewn.), 12VDC zasilanie PSR-ECO, 4 strefy, BIx16-64, BOx8-40, TEMP/RH/AQ, Ari, opcje: EXP-LAN, PCB.</t>
  </si>
  <si>
    <t>NeoLTE-IP-64-D12M</t>
  </si>
  <si>
    <t>NeoLTE-IP-64-D12M centrala alarmowa z LTE/IP (WIFI ant zewn.), 12VDC zasilanie PSR-ECO,  4 strefy, BIx16-64, BOx8-40, AI, TEMP/RH/AQ, Ari, opcje: EXP-LAN,  obudowa DIN-12M.</t>
  </si>
  <si>
    <t>NeoLTE-IP-64-PS</t>
  </si>
  <si>
    <t>NeoLTE-IP-64-PS centrala alarmowa z LTE/IP (WIFI ant zewn.), zasilanie 17VAC/24VDC, zasilacz 12V/1,5A, 4 strefy, BIx16-64, BOx8-40, AI, TEMP/RH/AQ, Ari, opcje: EXP-LAN, PCB.</t>
  </si>
  <si>
    <t>NeoLTE-IP-64-PS-D12M</t>
  </si>
  <si>
    <t>NeoLTE-IP-64-PS-D12M centrala alarmowa z LTE/IP (WIFI ant zewn.), zasilanie 17VAC/24VDC, zasilacz 12V/1,5A,  4 strefy, BIx16-64, BOx8-40, AI, TEMP/RH/AQ, Ari, opcje: EXP-LAN,  obudowa DIN-12M.</t>
  </si>
  <si>
    <t>EXP-LAN</t>
  </si>
  <si>
    <t>EXP-LAN port Ethernet: 10/100 BaseT, RJ45, kompatybilność: Neo-IP/-64, NeoLTE-IP/-64, NeoGSM-IP/-64,   PCB moduł lokalny.</t>
  </si>
  <si>
    <t>EXP-LTE</t>
  </si>
  <si>
    <t>EXP-LTE modem LTE, obsługa sieci 2G/4G kompatybilność: Neo-IP/-64,  PCB moduł lokalny, wymagana antena GSM/LTE.</t>
  </si>
  <si>
    <t>TPR-4W</t>
  </si>
  <si>
    <t>TPR-4W panel dotykowy, 4,3” TFT LCD, dotyk pojemnościowy, obudowa: szkło+ABS, natynkowa, kolor biały, 123x89x18mm,  montaż na puszce fi60, złącza rozłączne,  system: Neo-IP/-64, NeoLTE-IP/-64, NeoGSM-IP/-64, OptimaGSM.</t>
  </si>
  <si>
    <t>TPR-4W-P</t>
  </si>
  <si>
    <t>TPR-4W-P parametry jak TPR-4W, montaż na płaskim podłożu, złącza nierozłączne.</t>
  </si>
  <si>
    <t>TPR-4B</t>
  </si>
  <si>
    <t>TPR-4B panel dotykowy, 4,3” TFT LCD, dotyk pojemnościowy,  obudowa: szklo+ABS, natynkowa, kolor czarny,123x89x18mm, montaż na puszce fi60, złącza rozłączne  system: Neo-IP/-64, NeoLTE-IP/-64, NeoGSM-IP/-64, OptimaGSM.</t>
  </si>
  <si>
    <t>TPR-4B-P</t>
  </si>
  <si>
    <t>TPR-4B-P parametry jak TPR-4B, montaż na płaskim podłożu, złącza nierozłączne.</t>
  </si>
  <si>
    <t>TPR-4WS</t>
  </si>
  <si>
    <t>TPR-4WS  panel dotykowy, 4,3” TFT LCD, dotyk rezystancyjny, obudowa: ABS, natynkowa, kolor biały,123x89x18mm, montaż na puszce fi60, złącza rozłączne system: Neo-IP/-64, NeoLTE-IP/-64, NeoGSM-IP/-64, OptimaGSM</t>
  </si>
  <si>
    <t>TPR-4WS-P</t>
  </si>
  <si>
    <t>TPR-4WS-P parametry jak TPR-4WS, montaż na płaskim podłożu, złącza nierozłączne.</t>
  </si>
  <si>
    <t>TPR-4BS</t>
  </si>
  <si>
    <t>TPR-4BS  panel dotykowy, 4,3” TFT LCD, dotyk rezystancyjny, obudowa: ABS, natynkowa, kolor czarny,123x89x18mm,  montaż na puszce fi60, złącza rozłącznesystem: Neo-IP/-64, NeoLTE-IP/-64, NeoGSM-IP/-64, OptimaGSM.</t>
  </si>
  <si>
    <t>TPR-4BS-P</t>
  </si>
  <si>
    <t>TPR-4BS-P parametry jak TPR-4BS, montaż na płaskim podłożu, złącza nierozłączne.</t>
  </si>
  <si>
    <t>TK-4W</t>
  </si>
  <si>
    <t>TK-4W klawiatura dotykowa, strefowa: biała, obudowa: ABS, natynkowa, kolor biały, 123x89x18mm, system: Neo-IP/-64, NeoLTE-IP/-64, NeoGSM-IP/-64, OptimaGSM.</t>
  </si>
  <si>
    <t>TK-4B</t>
  </si>
  <si>
    <t>TK-4B klawiatura dotykowa, strefowa: biała, obudowa: ABS, natynkowa, kolor czarny, 123x89x18mm, system: Neo-IP/-64, NeoLTE-IP/-64, NeoGSM-IP/-64, OptimaGSM</t>
  </si>
  <si>
    <t>BasicLTE-SET</t>
  </si>
  <si>
    <t>BasicLTE-SET: BasicLTE/AT-GSM-MINI90/O-R3P/PSR-ECO-2012/ zestaw, moduł LTE w obudowie  natynkowej z zasilaczem -ECO i anteną GSM/LTE.</t>
  </si>
  <si>
    <t>BasicLTE</t>
  </si>
  <si>
    <t>BasicLTE moduł powiadomienia i sterowania LTE (2G/4G), 12VDC, TELx8, E-MAIL x8, BIx6+ BI/AIx2, BOx4, app/SMS/CALL/E-MAIL, TEMP/RHx1, PCB.</t>
  </si>
  <si>
    <t>BasicLTE-D4M</t>
  </si>
  <si>
    <t>BasicLTE-D4M  moduł powiadomienia i sterowania LTE (2G/4G), 12VDC, TELx8, E-MAIL x8, BIx6+ BI/AIx2, BOx4,  app/SMS/CALL/E-MAIL, TEMP/RHx1, obudowa DIN-4M.</t>
  </si>
  <si>
    <t>BasicLTE-PS</t>
  </si>
  <si>
    <t>BasicLTE-PS moduł powiadomienia i sterowania  LTE (2G/4G), 16VAC/24VDC, zasilacz buforowy 12V/1,5A, TELx8, E-MAIL x8, BIx6+ BI/AIx2, BOx4,  app/SMS/CALL/E-MAIL, TEMP/RHx1, PCB.</t>
  </si>
  <si>
    <t>BasicLTE-PS-D4M</t>
  </si>
  <si>
    <t>BasicLTE-PS-D4M  moduł powiadomienia i sterowania LTE (2G/4G), 16VAC/24VDC, zasilacz buforowy 12V/1,5A, TELx8, BIx8, BOx4, AI, app/SMS/VOICE/CLIP, TEMP/RHx1, obudowa DIN-4M.</t>
  </si>
  <si>
    <t>BasicLTE-BOX</t>
  </si>
  <si>
    <t>BasicLTE-BOX zestaw moduł LTE + AT-GSM-MINI90 w obudowie natynkowej, 12VDC, TELx8, E-MAIL x8, BIx6+ BI/AIx2, BOx4,  app/SMS/CALL/E-MAIL, TEMP/RHx1.</t>
  </si>
  <si>
    <t>MultiLTE-RF</t>
  </si>
  <si>
    <t>MultiLTE-RF moduł powiadomienia i sterowania LTE, 12VDC, TELx1-1000, odbiornik RF, sterowanie TR-4Hx1000, E-MAIL x8, BIx6+ BI/AIx2, BOx4, app/SMS/CALL/E-MAIL, TEMP/RHx1, PCB.</t>
  </si>
  <si>
    <t xml:space="preserve">MultiLTE-RF-D4M </t>
  </si>
  <si>
    <t>MultiLTE-RF-D4M moduł powiadomienia i sterowania LTE, 12VDC, TELx1-1000, odbiornik RF, sterowanie TR-4Hx1000, E-MAIL x8, BIx6+ BI/AIx2, BOx4, app/SMS/CALL/E-MAIL, TEMP/RHx1, obudowa DIN 4M.</t>
  </si>
  <si>
    <t>MultiLTE-RF-PS</t>
  </si>
  <si>
    <t>MultiLTE-RF-PS  moduł powiadomienia i sterowania LTE, zasilanie 16VAC/24VDC, zasilacz 12V/1,5A, TELx1-1000, odbiornik RF, sterowanie TR-4Hx1000, E-MAIL x8, BIx6+ BI/AIx2, BOx4,  app/SMS/CALL/E-MAIL, TEMP/RHx1, PCB.</t>
  </si>
  <si>
    <t>MultiLTE-RF-PS-D4M</t>
  </si>
  <si>
    <t>MultiLTE-RF-PS-D4M  moduł powiadomienia i sterowania LTE,  zasilanie 16VAC/24VDC, zasilacz 12V/1,5A, TELx1-1000, EXP-RF, sterowanie TR-4Hx1000, E-MAIL x8, BIx6+ BI/AIx2, BOx4,  app/SMS/CALL/E-MAIL, TEMP/RHx1,  obudowa DIN 4M.</t>
  </si>
  <si>
    <t>MultiLTE-RF-SETH</t>
  </si>
  <si>
    <t>MultiLTE-RF-SETH: MultiLTE-RF/AT-GSM-MINI90/zasilacz 230VAC/12VDC zestaw w obudowie hermetycznej, zasilanie 12VDC/230VAC , zaprogramowany do sterowania bramą, szlabanem, konfiguracja nr. tel. mozliwa przez SMS/aplikację RopamBasic.</t>
  </si>
  <si>
    <t>LCD-HMI-D4M</t>
  </si>
  <si>
    <t>LCD-HMI-D4M Panel LCD-HMI w obudowie na szynę DIN 4 moduły,  kompatybilność: BasicLTE, MultiLTE, BasicGSM 2, MultiGSM 2 (bez -PS)</t>
  </si>
  <si>
    <t>EXP-RF</t>
  </si>
  <si>
    <t>EXP-RF Odbiornik RF 433 MHz do sterowania pilotami TR-4x, moduł lokalny, PCB,  kompatybilność: BasicLTE/-PS</t>
  </si>
  <si>
    <t>APm-ari</t>
  </si>
  <si>
    <t xml:space="preserve">APm-ari kontroler,  systemu bezprzewodowego ari, ISM 868 MHz, magistrala RopamNET, obudowa natynkowa biała,  kompatybilność: Neo-IP/-64, NeoLTE-IP/-64, NeoGSM-IP/-64, </t>
  </si>
  <si>
    <t>PIR-ari</t>
  </si>
  <si>
    <t>PIR-ari cyfrowa, bezprzewodowa, pasywna czujka podczerwieni, system ari, szerokokątna, wewnętrzna, bateria ER14505.</t>
  </si>
  <si>
    <t>MGD-ari-WH</t>
  </si>
  <si>
    <t>MGD-ari-WH bezprzewodowa czujka magnetyczna, system ari, biała, bateria ER14250.</t>
  </si>
  <si>
    <t>FS-ari</t>
  </si>
  <si>
    <t>FS-ari bezprzewodowa czujka zalania wodą, sonda-1m,  system ari, biała, bateria ER14250.</t>
  </si>
  <si>
    <t>OSD-ari</t>
  </si>
  <si>
    <t>OSD-ari optyczna, bezprzewodowa, czujka dymu, system ari, wewnętrzna, natynkowa, biała, bateria ER14505.</t>
  </si>
  <si>
    <t>TX4-ari-B</t>
  </si>
  <si>
    <t>TX4-ari-B pilot 4-kanałowy do dwukierunkowego systemu bezprzewodowego ari, obudowa czarna, bat. CR2032.</t>
  </si>
  <si>
    <t>TX4-ari-W</t>
  </si>
  <si>
    <t>TX4-ari-B pilot 4-kanałowy do dwukierunkowego systemu bezprzewodowego ari, obudowa biała, bat. CR2032.</t>
  </si>
  <si>
    <t>IO-ari</t>
  </si>
  <si>
    <t>IO-ari bezprzewodowy moduł wejścia/wyjścia system ari, wewnętrzny, obudowa natynkowa, biała, bateria ER14250.</t>
  </si>
  <si>
    <t>RHT-ari</t>
  </si>
  <si>
    <t>RHT-ari  bezprzewodowy czujnik wilgotności i temperatury, wewnętrzny, obudowa natynkowa, biała, bateria ER14505.</t>
  </si>
  <si>
    <t>IO-ari-230V</t>
  </si>
  <si>
    <t>IO-ari-230V bezprzewodowy, douszkowy, dwukanałowy sterownik  230VAC, 2xNO, 2xIN (N).</t>
  </si>
  <si>
    <t>SROL-ari</t>
  </si>
  <si>
    <t>SROL-ari bezprzewodowy, douszkowy sterownik rolety 230VAC, amperometryka, status rolety w aplikacji i panelu dotykowym (-IP-64).</t>
  </si>
  <si>
    <t>BAT- ER14505M</t>
  </si>
  <si>
    <t>BAT- ER14505M bateria litowa 3.6V, 2000mAh AA, kompatybilność: PIR-ari, OSD-ari.</t>
  </si>
  <si>
    <t>BAT- ER14250</t>
  </si>
  <si>
    <t>BAT- ER14250 bateria litowa 3.6V, 1200mAh, 1/2 AA, kompatybilność: MGD-ari, FS-ari, IO-ari</t>
  </si>
  <si>
    <t>RF-4C</t>
  </si>
  <si>
    <t>RF-4C Odbiornik sterownika radiowego, 433MHz, superheterodyna, 4 kanały,  praca systemowa: Neo-IP/-64, NeoLTE-IP/-64, NeoGSM-IP/-64, OptimaGSM lub autonomiczna, obudowa natynkowa.</t>
  </si>
  <si>
    <t>RF-4C-2K</t>
  </si>
  <si>
    <t>RF-4C-2K Sterownik radiowy, 433MHz, superheterodyna, 4 kanały,  praca systemowa: Neo-IP/-64, NeoLTE-IP/-64, NeoGSM-IP/-64, OptimaGSM lub autonomiczna, obudowa natynkowa, 2 piloty TR-4H.</t>
  </si>
  <si>
    <t>TR-4</t>
  </si>
  <si>
    <t>TR-4 pilot 4-kanałowy, 433MHz, bateria 27A/12V, przeznaczenie: RF-4.</t>
  </si>
  <si>
    <t>TR-4H</t>
  </si>
  <si>
    <t>TR-4H pilot 4-kanałowy, 433MHz, bateria 27A/12V, współpraca z  RF-4, MultiLTE-RF, EXP-RF.  bryzgoszczelny.</t>
  </si>
  <si>
    <t>TR-4H-ID</t>
  </si>
  <si>
    <t>TR-4H-ID pilot 4-kanałowy, 433MHz, dedykowany do MultiLTE-RF, ID pilota- naklejka, bateria 27A,  bryzgoszczelny.</t>
  </si>
  <si>
    <t>EXP-I8</t>
  </si>
  <si>
    <t>EXP-I8 - ekspander, moduł 8 wejść BI, kompatybilność: Neo-IP, NeolLTE-IP, NeoGSM-IP, OptimaGSM, ekspander lokalny, PCB.</t>
  </si>
  <si>
    <t>EXP-I8-D2M</t>
  </si>
  <si>
    <t>EXP-I8-D2M - ekspander, moduł 8 wejść BI, kompatybilność:Neo-IP, NeolLTE-IP, NeoGSM-IP, OptimaGSM,  ekspander lokalny, obudowa DIN-2M.</t>
  </si>
  <si>
    <t>EXP-I8-RN</t>
  </si>
  <si>
    <t>EXP-I8-RN - ekspander, moduł 8 wejść BI, kompatybilmość: Neo-IP/-64, NeolLTE-IP/-64, NeoGSM-IP/-64, OptimaGSM,  magistrala RopamNET, PCB.</t>
  </si>
  <si>
    <t>EXP-I8-RN-D4M</t>
  </si>
  <si>
    <t>EXP-I8-RN - ekspander, moduł 8 wejść BI, kompatybilmość: Neo-IP/-64, NeolLTE-IP/-64, NeoGSM-IP/-64, OptimaGSM,  magistrala RopamNET, obudowa DIN 4M.</t>
  </si>
  <si>
    <t>EXP-O8T-RN</t>
  </si>
  <si>
    <t>EXP-O8T-RN Ekspander, moduł 8 wyjść tranzystorowych BO, 0,7A/30VDC, OCP, OVP, kompatybilność:  Neo-IP/-64, NeolLTE-IP/-64, NeoGSM-IP/-64, OptimaGSM, magistrala RopamNET, PCB.</t>
  </si>
  <si>
    <t>EXP-O8T-RN-D4M</t>
  </si>
  <si>
    <t>EXP-O8T-RN-D4M Ekspander, moduł 8 wyjść tranzystorowych BO, 0,7A/30VDC, OCP, OVP, kompatybilność: Neo-IP/-64, NeolLTE-IP/-64, NeoGSM-IP/-64, OptimaGSM, magistrala RopamNET, obudowa DIN 4M.</t>
  </si>
  <si>
    <t>EXP-O8R-RN-D9M</t>
  </si>
  <si>
    <t>EXP-O8R-RN-D9M Ekspander, moduł 8 wyjść przekaźnikowych BO, 8A/250V, kompatybilmość:  Neo-IP/-64, NeolLTE-IP/-64, NeoGSM-IP/-64, OptimaGSM, magistrala RopamNET, obudowa DIN 9M.</t>
  </si>
  <si>
    <t>SROL-S</t>
  </si>
  <si>
    <t>SROL-S przewodowy sterownik rolet, dopuszkowy, ze sterowaniem lokalnym 230VAC i centralnym 12VDC.</t>
  </si>
  <si>
    <t>A</t>
  </si>
  <si>
    <t>EXP-SROL8-RN</t>
  </si>
  <si>
    <t>EXP-SROL8-RN moduł roletowy autonomiczny ze sterowaniem centralnym,  8 rolet 230V, 8x2 wejść łączników, magistrala RopamNET,status rolety w aplikacji i panelu dotykowym, kompatybilność: Neo-IP-64, NeoLTE-IP-64, NeoGSM-IP-64, obudowa DIN 12M.</t>
  </si>
  <si>
    <t>EXP-LIGHT16-RN</t>
  </si>
  <si>
    <t>EXP-LIGHT16-RN moduł przekaźników bistabilnych,  BO 16x 8A/230V, 16x wejść łączników dzwonkowych, magistrala RopamNET,, kompatybilność: Neo-IP-64, NeoLTE-IP-64, NeoGSM-IP-64, obudowa DIN 12M.</t>
  </si>
  <si>
    <t>TSR-1</t>
  </si>
  <si>
    <t>TSR-1 cyfrowy, przewodowy czujnik temperatury, pomiar:-20°C do +70°C, sonda+ przewód PVC 3m.</t>
  </si>
  <si>
    <t>TSR-1-HT</t>
  </si>
  <si>
    <t>TSR-1-HT cyfrowy, przewodowy czujnik temperatury,  pomiar:-55°C do +125°C, sonda+ przewód teflonowy, ciepłoodporny 1m.</t>
  </si>
  <si>
    <t>TSR-1-TEL</t>
  </si>
  <si>
    <t>TSR-1-TEL cyfrowy czujnik temperatury, pomiar:-20°C do +70°C, sonda+ przewód telefoniczny, płaski PVC 3m.</t>
  </si>
  <si>
    <t>TSR-2</t>
  </si>
  <si>
    <t>TSR-2 cyfrowy, przewodowy czujnik temperatury, pomiar:-20°C do +70°C (powietrze), obudowa natynkowa, biała.</t>
  </si>
  <si>
    <t>RHT-2</t>
  </si>
  <si>
    <t xml:space="preserve">RHT-2 cyfrowy, przewodowy czujnik wilgotności i temperatury, pomiar wilgotności: 0-100 %RH bez kondensacji, pomiar temp: -20°C do +80°C (powietrze), obudowa natynkowa, biała, magistrala TSR:  Neo-IP/-64, NeolLTE-IP/-64, NeoGSM-IP/-64, BasicLTE/MultiLTE, BasicGSM/MultiGSM,  lub uniwersalne 2 wyjścia analogowe 0-10V: TEMP. /HUM. </t>
  </si>
  <si>
    <t>RHT-2H</t>
  </si>
  <si>
    <t xml:space="preserve">RHT-2 cyfrowy, przewodowy czujnik wilgotności i temperatury, pomiar wilgotności: 0-100 %RH bez kondensacji, pomiar temp: -20°C do +80°C (powietrze),  obudowa natynkowa ABS, IP65 z filtrem ochronnym (IP63)  do pracy w trudnych  warunkach, magistrala TSR:  Neo-IP/-64, NeolLTE-IP/-64, NeoGSM-IP/-64, BasicLTE/MultiLTE, BasicGSM/MultiGSM lub uniwersalne 2 wyjścia analogowe 0-10V: TEMP. /HUM. </t>
  </si>
  <si>
    <t>RHT-RN</t>
  </si>
  <si>
    <t>RHT-RN przewodowy czujnik wilgotności i temperatury (powietrze),-20..+80°C, 0..100 %RH, magistrala RopamNET, kompatybilność: Neo-IP-64, NeoLTE-IP-64, NeoGSM-IP-64, obudowa natynkowa biała.</t>
  </si>
  <si>
    <t>RHT-AQ-RN</t>
  </si>
  <si>
    <t>RHT-AQ-RN przewodowy czujnik temperatury, wilgotności i jakości powietrza: stężenie CO2 i TVOC, -20..+80°C, 0..100 %RH,magistrala RopamNET, kompatybilność: Neo-IP-64, NeoLTE-IP-64, NeoGSM-IP-64, obudowa natynkowa biała.</t>
  </si>
  <si>
    <t>USB-USBmicro</t>
  </si>
  <si>
    <t>USB-USBmicro kabel USB A wtyk, USB B micro wtyk, niklowany, 3m, do programowania: Neo-IP/-64, NeolLTE-IP/-64, NeoGSM-IP/-64, BasicLTE/MultiLTE, BasicGSM/MultiGSM, TPR-4x.</t>
  </si>
  <si>
    <t>USB-MGSM</t>
  </si>
  <si>
    <t>USB-MGSM kabel USB , konwerter: USB-RS232TTL, USB:A-RJ12, do programowania: OptimaGSM, aktualizacji: TPR-1/-2, EXP-I8-RN, EXP-O8x-RN.</t>
  </si>
  <si>
    <t>AT-GSM-MINI</t>
  </si>
  <si>
    <t>AT-GSM-MINI antena GSM/LTE pionowa, 2,15dBi, VSWR&lt; 1.5, 900/1800 Mhz, SMAm, fi6.7 x 64 mm , czarna.</t>
  </si>
  <si>
    <t>AT-GSM-MINI90</t>
  </si>
  <si>
    <t>AT-GSM-MINI90 antena GSM/LTE, kątowa 90°, 2,15dBi, VSWR&lt;2.0, 900/1800 Mhz, SMAm, fi12 x 55 mm , czarna.</t>
  </si>
  <si>
    <t>AT-GSM-MAXI</t>
  </si>
  <si>
    <t>AT-GSM-MAXI antena GSM/LTE pionowa,1/2 fali, 2,15 dBi, VSWR&lt; 1.5 / 900/1800 MHz, SMAm , fi12 mm x 160 mm, czarna.</t>
  </si>
  <si>
    <t>AT-GSM-MAG</t>
  </si>
  <si>
    <t>AT-GSM-MAG antena GSM/LTE magnetyczna, zewnętrzna/wewnętrzna, 2,15dBi, VSWR&lt;2, 820-2100 MHz, RG174- 2,5m , SMAm, fi27mm x 107mm, czarna.</t>
  </si>
  <si>
    <t>AT-GSM-MAG-9dBi</t>
  </si>
  <si>
    <t>AT-GSM-MAG-9dBi antena GSM/LTE magnetyczna, zewnętrzna/wewnętrzna, 9dBi,VSWR&lt;2, 900/1800 MHz, RG174-5m , SMAm, fi82 mm x 420 mm, czarna.</t>
  </si>
  <si>
    <t>AT-GSM-CAP</t>
  </si>
  <si>
    <t>AT-GSM-CAP antena GSM/LTE zewnetrzna, wandaloodporna, wodoodporna, 2,2 dBi,VSWR&lt; 2:1, 900/1800 Mhz, RG174-5m, SMAm, 70x15 (Wx H1 mm), montaż śrubowy (fi14x15), czarna.</t>
  </si>
  <si>
    <t>AT-GSM-LOG</t>
  </si>
  <si>
    <t>AT-GSM-LOG antena GSM/LTE zewnętrzna/wewnetrzna, 9dBi, WSWR&lt; 2, 800/2100 Mhz, RG58-10m , SMAm, antena 1/4 fali, polaryzacja V.</t>
  </si>
  <si>
    <t>AT-GSM-LOG-EC</t>
  </si>
  <si>
    <t>AT-GSM-LOG-EC antena zewnętrznego, GSM/LTE, 800-2500 Mhz, 9dBi, VSWR:&lt; 1.5, 50 Ohm, V 80°, LMR195- 10m, SMAm wymiary 29,3 x 20,8 x 6,4 [cm], biała.</t>
  </si>
  <si>
    <t>AT-GSM-TAG</t>
  </si>
  <si>
    <t>AT-GSM-TAG antena GSM/LTE płaska, klejona, 2,5 dBi,VSWR&lt; 1.5, 900/1800 Mhz, RG174 - 2,5m, SMAm, czarna.</t>
  </si>
  <si>
    <t>AT-GSM-WALL</t>
  </si>
  <si>
    <t>AT-GSM-WALL antena GSM/LTE do montażu zewnętrznego/wewnętrznego, 2,15dBi, WSWR&lt; 1.5, 900/1800 Mhz, LMR195-5m , SMAm, czarny/ stalowy, 1/2 fali.</t>
  </si>
  <si>
    <t>AT-GSM-WALL20</t>
  </si>
  <si>
    <t>AT-GSM-WALL20 antena GSM/LTE do montażu zewnętrznego/wewnętrznego, 2,15dBi, WSWR&lt; 1.5, 900/1800 Mhz, LMR195-20m , SMAm, czarny/ stalowy, 1/2 fali.</t>
  </si>
  <si>
    <t>AT-GSM-EXT3</t>
  </si>
  <si>
    <t>AT-GSM-EXT3 przedłużacz do anten GSM, 50 Ohm, SMAm/SMAf, kabel LMR195-3m, czarny.</t>
  </si>
  <si>
    <t>AT-GSM-EXT5</t>
  </si>
  <si>
    <t>AT-GSM-EXT5 przedłużacz do anten GSM, 50 Ohm, SMAm/SMAf, kabel LMR195-5m, czarny.</t>
  </si>
  <si>
    <t>AT-GSM-EXT10</t>
  </si>
  <si>
    <t>AT-GSM-EXT10 przedłużacz do anten GSM, 50 Ohm, SMAm/SMAf, kabel LMR195-10m, czarny.</t>
  </si>
  <si>
    <t>AT-GSM-EXT20</t>
  </si>
  <si>
    <t>AT-GSM-EXT20 przedłużacz do anten GSM, 50 Ohm, SMAm/SMAf, kabel LMR195-20m, czarny..</t>
  </si>
  <si>
    <t>AT-SMAm-20-SMAf</t>
  </si>
  <si>
    <t>AT-SMAm-20-SMAf   przedłużacz do obudów i anten SMA, RMAm/SMAf, kabel RG174-20cm, czarny.</t>
  </si>
  <si>
    <t>KON-U.FL-SMA(F)-150</t>
  </si>
  <si>
    <t>KON-U.FL-SMA(F)-150 konektor, pigtail U.FL--RG1.13--SMA(f), 150 mm,</t>
  </si>
  <si>
    <t>AT-SMAf-FMEf</t>
  </si>
  <si>
    <t>AT-SMAf-FMEf, przejście, adapter gniazdo SMA - gniazdo FME, wkręcany do SMA-m</t>
  </si>
  <si>
    <t>PSR-ECO-2012</t>
  </si>
  <si>
    <t>PSR-ECO-2012  buforowy i nadzorowany zasilacz  AC/DC, 12V/DC, 20W, obudowa DIN 2M, do zasilania central i ternminali 12V lub uniwersalny, kompensacja Ubat/temp.</t>
  </si>
  <si>
    <t>PSR-ECO-5012-RS</t>
  </si>
  <si>
    <t>PSR-ECO-5012-RS Inteligentny, buforowy i nadzorowany zasilacz AC/DC, RopamNET, 12V/DC, 50W, obudowa DIN 6M, system (wiązka):  Neo-IP/-64, NeolLTE-IP/-64, NeoGSM-IP/-64</t>
  </si>
  <si>
    <t>PSR-ECO-5012-RN</t>
  </si>
  <si>
    <t>PSR-ECO-5012-RN Inteligentny, buforowy i nadzorowany zasilacz AC/DC, 12V/DC, 50W, obudowa DIN 6M,  zasilacz uniwersalny (złącza).</t>
  </si>
  <si>
    <t>TRA-30VA/16.5V</t>
  </si>
  <si>
    <t>TRA-30VA/16.5V Transformator EI-kompaktowy, zasilanie wersji -PS, montaż w O-R3D, O-R4D, O-RHD.</t>
  </si>
  <si>
    <t>O-R3P</t>
  </si>
  <si>
    <t>O-R3P obudowa plastikowa, natynkowa, 264x253x85 WxHXD [mm], jasnoszara, tamper,  przeznaczenie: centrala, terminale GSM 12V,  PSR-ECO-2012,  akum. 7Ah/1.2Ah.</t>
  </si>
  <si>
    <t>O-R3D</t>
  </si>
  <si>
    <t>O-R3D obudowa metalowa, natynkowa, 245x235x95 WxHXD [mm], RAL7035, tamper, przeznaczenie: zestawy z PSR-ECO, akum. 7Ah/1.2Ah.</t>
  </si>
  <si>
    <t>O-R4D</t>
  </si>
  <si>
    <t>O-R4D obudowa metalowa, natynkowa, 325x305x95 WxHXD [mm], RAL7035, tamper, przeznaczenie: zestawy z PSR-ECO, akum. 7Ah/18Ah.</t>
  </si>
  <si>
    <t>O-RHD</t>
  </si>
  <si>
    <t>O-RHD obudowa hermetyczna, ABS, natynkowa, 265x185x95 WxHXD [mm], RAL7035, przeznaczenie: centrala 12VDC, PSR-ECO2012,  akum. 2.2Ah/1.2Ah.</t>
  </si>
  <si>
    <t>O-RHS</t>
  </si>
  <si>
    <t>O-RHS obudowa hermetyczna, natynkowa, 176x126x58 WxHXD [mm], RAL7035, tamper, przeznaczenie: wersje BasicGSM/MultiGSM, akcesoria.</t>
  </si>
  <si>
    <t>O-R2D12</t>
  </si>
  <si>
    <t xml:space="preserve">O-R2D12 obudowa, rozdzielnia natynkowa, 350x310x104 WxHXD [mm], biała, tamper, 2 szyny DIN (2x12), rozbudowa przez łączenia, przeznaczenie: centrale, moduły DIN,  akum. 7Ah/1.2Ah </t>
  </si>
  <si>
    <t>O-R3D12</t>
  </si>
  <si>
    <t>O-R3D12 obudowa, rozdzielnia natynkowa, 350x475x104 WxHXD [mm], biała, tamper, 3 szyny DIN (3x12), rozbudowa przez łączenia, przeznaczenie: centrale, moduły DIN,  akum. 7Ah/18Ah</t>
  </si>
  <si>
    <t>O-KEY</t>
  </si>
  <si>
    <t>O-KEY metalowy zamek z dwoma kluczami do rozdzielni O-RxD12</t>
  </si>
  <si>
    <t>O-LINK</t>
  </si>
  <si>
    <t>O-LINK łaczniki do połączenia rozdzielni O-RxD12, w pionie lub poziomie (kpl.=2szt.)</t>
  </si>
  <si>
    <t>BP 1.2Ah 12V</t>
  </si>
  <si>
    <t>BP 1.2Ah 12V akumulator AGM o żywotności projektowanej 3-5 lat (wg. Eurobat)  dedykowana do O-R2D, O-RHD, O-R3x</t>
  </si>
  <si>
    <t>BP 7Ah 12V</t>
  </si>
  <si>
    <t>BP 7Ah 12V akumulator AGM o żywotności projektowanej 3-5 lat (wg. Eurobat)  dedykowana O-R3x, O-R4D, O-R2D12</t>
  </si>
  <si>
    <t>BP 18Ah 12V</t>
  </si>
  <si>
    <t>BP 18Ah 12V akumulator AGM o żywotności projektowanej 3-5 lat (wg. Eurobat)  dedykowana  O-R4D, O-R3D12</t>
  </si>
  <si>
    <t>AM 2.2Ah 12V</t>
  </si>
  <si>
    <t>AM 2,2Ah, 12V akumulator AGM o żywotności projektowanej 6-9 lat (wg. Eurobat)  dedykowana do O-R2D, O-RHD.</t>
  </si>
  <si>
    <t>RM5-12V-1P</t>
  </si>
  <si>
    <t>RM5-12V-1P moduł przekaźnika, dopuszkowy, instalacyjny, cewka 12Vdc, SPST, 5A/250VAC, sygnalizacja LED, zabezpieczenie przeciwprzepięciowe</t>
  </si>
  <si>
    <t>RM5-12V-4P</t>
  </si>
  <si>
    <t>RM5-12V-4P moduł przekaźnika, 4 przekaźniki na szynę w obudowie DIN 2M, cewka 12Vdc, SPST, 5A/250VAC, sygnalizacja LED, zabezpieczenie przeciwprzepięciowe</t>
  </si>
  <si>
    <t>RM5-24V-4P</t>
  </si>
  <si>
    <t>RM5-12V-1P moduł przekaźnika,  4 przekaźniki na szynę w obudowie DIN 2M, cewka 24Vdc, SPST, 5A/250VAC, sygnalizacja LED, zabezpieczenie przeciwprzepięciowe</t>
  </si>
  <si>
    <t>RM85-12V-1P</t>
  </si>
  <si>
    <t>RM85-12V-1P moduł przekaźnika na szynę DIN 1M, cewka 12Vdc, SPDT, 12A/250VAC</t>
  </si>
  <si>
    <t>RM85-LED-12V</t>
  </si>
  <si>
    <t>RM85-LED-12V moduł LED, wskaźnik, zabezpiecznie przeciwprzepięciowe.</t>
  </si>
  <si>
    <t>RM69-12V-1P</t>
  </si>
  <si>
    <t>RM85-12V-1P moduł przekaźnika na szynę DIN 1/3M (6mm), cewka 12Vdc, SPDT, 6A /250VAC.</t>
  </si>
  <si>
    <t>RM85-230V-1P</t>
  </si>
  <si>
    <t>RM85-230V-1P moduł przekaźnika na szynę DIN 1M, cewka 230Vac, SPDT, 12A/300VAC.</t>
  </si>
  <si>
    <t>RG25-230V-2P</t>
  </si>
  <si>
    <t>RG25-230V-2P przekaźnik  przemysłowym, małogabarytowy,  wysokoprądowe, DIN 2M, cewka 230Vac, DPST-NO, 2xNO, 25A/400VAC, 25A/24VDC.</t>
  </si>
  <si>
    <t>FS-NPN-2m</t>
  </si>
  <si>
    <t>FS-NPN-2m czujka zalania przewodowa, sonda+ 2m przewód, IP67 , wyjście NPN 0,1A , zasilanie 12/24VDC.</t>
  </si>
  <si>
    <t>PMT</t>
  </si>
  <si>
    <t>PMT- Kontroler fazy, IN: 230VAC L-N, OUT: OC NPN, 5mA/30VDC.</t>
  </si>
  <si>
    <t>KAB-12VDC-NeoGSM-IP</t>
  </si>
  <si>
    <t>Wiązka do zasilania 12VDC: Neo-IP/-64, NeoLTE-IP/-64, NeoGSM-IP/-64, zabezpieczenie przed odwrotną polaryzacją, złącze PSR-ECO-2012.</t>
  </si>
  <si>
    <t>NeoGSM-IP-SET</t>
  </si>
  <si>
    <t>NeoGSM-IP-SET: NeoGSM-IP/O-R3P/PSR-ECO-2012/AT-GSM-MINI90/ zestaw, centrala alarmowa GSM/IP w obudowie natynkowej z zasilaczem ECO i anteną, 2 strefy, BIx8-32, BOx8-24, AI,TEMPx2, Aero x16/16/.</t>
  </si>
  <si>
    <t>NeoGSM-IP-U-SET</t>
  </si>
  <si>
    <t>NeoGSM-IP-U-SET: NeoGSM-IP-U/O-R3D/PSR-ECO-2012/AT-GSM-MINI/ zestaw, centrala alarmowa GSM/IP w obudowie natynkowej z zasilaczem ECO, antena GSM i WIFI (zewn.), 2 strefy, BIx8-32, BOx8-24, AI,TEMPx2, Aero x16/16/.</t>
  </si>
  <si>
    <t>NeoGSM-IP</t>
  </si>
  <si>
    <t>NeoGSM-IP centrala alarmowa z GSM/IP, SMS/VOICE/CLIP/GPRS/E-MAI/App, 12VDC zasilanie PSR-ECO, 2 strefy, BIx8-32, BOx8-24, AI,TEMPx2, Aero x16/16/8, PCB.</t>
  </si>
  <si>
    <t>NeoGSM-IP-D9M</t>
  </si>
  <si>
    <t>NeoGSM-IP-D9M centrala alarmowa z GSM/IP, SMS/VOICE/CLIP/GPRS/E-MAI/App, 12VDC zasilanie PSR-ECO, 2 strefy, BIx8-32, BOx8-24, AI,TEMPx2, Aero x16/16/8, obudowa DIM 9M.</t>
  </si>
  <si>
    <t>NeoGSM-IP-U</t>
  </si>
  <si>
    <t>NeoGSM-IP-U centrala alarmowa z GSM/IP (zewn. ant. WIFI 2dBi), SMS/VOICE/CLIP/GPRS/E-MAI/App, 12VDC-PSR-ECO, 2 strefy, BIx8-32, BOx8-24, AI,TEMPx2, Aero x16/16/8, PCB.</t>
  </si>
  <si>
    <t>NeoGSM-IP-PS</t>
  </si>
  <si>
    <t>NeoGSM-IP-PS centrala alarmowa z GSM/IP, SMS/VOICE/CLIP/GPRS/E-MAI/App, 17VAC/24VDC, zasilacz 12V/1,5A, 2 strefy, BIx8-32, BOx8-24, AI,TEMPx2, Aero x16/16/8, PCB.</t>
  </si>
  <si>
    <t>NeoGSM-IP-PS-D9M</t>
  </si>
  <si>
    <t>NeoGSM-IP-PS-D9M centrala alarmowa z GSM/IP, SMS/VOICE/CLIP/GPRS/E-MAI/App, 17VAC/24VDC, zasilacz 12V/1,5A, 2 strefy, BIx8-32, BOx8-24, AI,TEMPx2, Aero x16/16/8, obudowa DIN 9M.</t>
  </si>
  <si>
    <t>NeoGSM-IP-U-PS</t>
  </si>
  <si>
    <t>NeoGSM-IP-U-PS centrala alarmowa z GSM/IP,  (zewn. ant. WIFI 2dBi) SMS/VOICE/CLIP/GPRS/E-MAI/App, 17VAC/24VDC, zasilacz 12V/1,5A, 2 strefy, BIx8-32, BOx8-24, AI,TEMPx2, Aero x16/16/8, PCB.</t>
  </si>
  <si>
    <t>NeoGSM-IP-64-SET</t>
  </si>
  <si>
    <t>NeoGSM-IP-64-SET: NeoGSM-IP-64/O-R4D/PSR-ECO-5012-RS/AT-GSM-MINI/ zestaw, centrala alarmowa GSM/IP w obudowie natynkowej z zasilaczem ECO, antena GSM i WIFI (zewn.), 4 strefy, BIx16-64, BOx8-40, AI,TEMPx4, Aero</t>
  </si>
  <si>
    <t>NeoGSM-IP-64</t>
  </si>
  <si>
    <t>NeoGSM-IP-64 centrala alarmowa z GSM/IP, SMS/VOICE/CLIP/GPRS/E-MAI/App, 12VDC zasilanie PSR-ECO, 4 strefy, BIx16-64, BOx8-40, AI,TEMPx4, Aero x16/16/8, PCB (zewn. ant. WIFI 2dBi).</t>
  </si>
  <si>
    <t>NeoGSM-IP-64-D12M</t>
  </si>
  <si>
    <t>NeoGSM-IP-64-D9M centrala alarmowa z GSM/IP, SMS/VOICE/CLIP/GPRS/E-MAI/App, 12VDC zasilanie PSR-ECO,  4 strefy, BIx16-64, BOx8-40, AI,TEMPx4, Aero x16/16/8, obudowa DIM 12M.</t>
  </si>
  <si>
    <t>NeoGSM-IP-64-PS</t>
  </si>
  <si>
    <t>NeoGSM-IP-64-PS centrala alarmowa z GSM/IP, SMS/VOICE/CLIP/GPRS/E-MAI/App, 17VAC/24VDC, zasilacz 12V/1,5A, 4 strefy, BIx16-64, BOx8-40, AI,TEMPx4, Aero x16/16/8 PCB (zewn. ant. WIFI 2dBi).</t>
  </si>
  <si>
    <t>NeoGSM-IP-64-PS-D12M</t>
  </si>
  <si>
    <t>NeoGSM-IP-64-PS-D12M centrala alarmowa z GSM/IP, SMS/VOICE/CLIP/GPRS/E-MAI/App, 17VAC/24VDC, zasilacz 12V/1,5A,  4 strefy, BIx16-64, BOx8-40, AI,TEMPx4,  obudowa DIN 12M.</t>
  </si>
  <si>
    <t>AP-IP</t>
  </si>
  <si>
    <t>AP-IP moduł komunikacyjny TCP/IP, ethernet, WIFI (zewn. ant. WIFI 2dBi), webserwer, obsługa app, kompatybilność: OptimaGSM/-PS, PCB moduł lokalny.</t>
  </si>
  <si>
    <t>BasicGSM-SET</t>
  </si>
  <si>
    <t>BasicGSM-SET: OptimaGSM/AT-GSM-MINI90/O-R3P/PSR-ECO-2012/ zestaw, moduł GSM w obudowie (pod 7Ah) natynkowej z zasilaczem -ECO i anteną GSM.</t>
  </si>
  <si>
    <t>BasicGSM 2</t>
  </si>
  <si>
    <t>BasicGSM 2 moduł powiadomienia i sterowania GSM, 12VDC, TELx8, E-MAIL x8, BIx6+ BI/AIx2, BOx4,  SMS/CALL/E-MAIL/GPRS, TEMPx1, PCB.</t>
  </si>
  <si>
    <t>BasicGSM-MAG</t>
  </si>
  <si>
    <t>BasicGSM-MAG 2 zestaw moduł GSM + AT-GSM-MAG, 12VDC, TELx8, E-MAIlLx8, BIx6+ BI/AIx2, BOx4, SMS/CALL/E-MAIL/GPRS, TEMPx1,</t>
  </si>
  <si>
    <t>BasicGSM-MAG (10P)</t>
  </si>
  <si>
    <r>
      <t xml:space="preserve">BasicGSM-MAG 2 zestaw moduł GSM + AT-GSM-MAG, </t>
    </r>
    <r>
      <rPr>
        <b/>
        <sz val="12"/>
        <color indexed="8"/>
        <rFont val="Calibri"/>
        <family val="2"/>
        <charset val="238"/>
      </rPr>
      <t xml:space="preserve"> 10P- opakowanie 10szt.</t>
    </r>
    <r>
      <rPr>
        <sz val="12"/>
        <color indexed="8"/>
        <rFont val="Calibri"/>
        <family val="2"/>
        <charset val="238"/>
      </rPr>
      <t xml:space="preserve"> (cena  1 szt. dla opakowania zbiorczego).</t>
    </r>
  </si>
  <si>
    <t>BasicGSM-D4M 2</t>
  </si>
  <si>
    <t>BasicGSM-D4M 2 moduł powiadomienia i sterowania GSM, 12VDC, TELx8, E-MAIL x8, BIx6+ BI/AIx2, BOx4,  SMS/CALL/E-MAIL/GPRS, TEMPx1, obudowa DIN 4M.</t>
  </si>
  <si>
    <t>BasicGSM-PS 2</t>
  </si>
  <si>
    <t>BasicGSM-PS 2 moduł powiadomienia i sterowania GSM, 16VAC/24VDC, zasilacz buforowy 12V/1,5A, TELx8, E-MAIL x8, BIx6+ BI/AIx2, BOx4,  SMS/CALL/E-MAIL/GPRS, TEMPx1, PCB.</t>
  </si>
  <si>
    <t>BasicGSM-PS-D4M 2</t>
  </si>
  <si>
    <t>BasicGSM-PS-D4M 2 moduł powiadomienia i sterowania GSM, 16VAC/24VDC, zasilacz buforowy 12V/1,5A, TELx8, BIx8, BOx4, AI, SMS/VOICE/CLIP/GPRS, TEMPx1, obudowa DIN 4M.</t>
  </si>
  <si>
    <t>BasicGSM-BOX 2</t>
  </si>
  <si>
    <t>BasicGSM-BOX 2 zestaw moduł GSM + AT-GSM-MINI90 w obudowie natynkowej, 12VDC, TELx8, E-MAIL x8, BIx6+ BI/AIx2, BOx4,  SMS/CALL/E-MAIL/GPRS, TEMPx1.</t>
  </si>
  <si>
    <t>BasicGSM-BOX 2 (10P)</t>
  </si>
  <si>
    <r>
      <t xml:space="preserve">BasicGSM-BOX 2 zestaw moduł GSM + AT-GSM-MINI90 w obudowie natynkowej, </t>
    </r>
    <r>
      <rPr>
        <b/>
        <sz val="12"/>
        <color indexed="8"/>
        <rFont val="Calibri"/>
        <family val="2"/>
        <charset val="238"/>
      </rPr>
      <t>10P- opakowanie 10szt</t>
    </r>
    <r>
      <rPr>
        <sz val="12"/>
        <color indexed="8"/>
        <rFont val="Calibri"/>
        <family val="2"/>
        <charset val="238"/>
      </rPr>
      <t>. (cena  1 szt. dla opakowania zbiorczego)</t>
    </r>
    <r>
      <rPr>
        <sz val="12"/>
        <color theme="1"/>
        <rFont val="Aptos Narrow"/>
        <family val="2"/>
        <charset val="238"/>
        <scheme val="minor"/>
      </rPr>
      <t>.</t>
    </r>
  </si>
  <si>
    <t>MultiGSM 2</t>
  </si>
  <si>
    <t>MultiGSM 2 moduł powiadomienia i sterowania GSM, 12VDC, TELx1-1000, E-MAIL x8, BIx6+ BI/AIx2, BOx4, SMS/CALL/E-MAIL/GPRS, TEMPx1, PCB.</t>
  </si>
  <si>
    <t>MultiGSM-D4M 2</t>
  </si>
  <si>
    <t>MultiGSM-D4M 2 moduł powiadomienia i sterowania GSM, 12VDC, TELx1-1000, E-MAIL x8, BIx6+ BI/AIx2, BOx4, SMS/CALL/E-MAIL/GPRS, TEMPx1, obudowa DIN 4M.</t>
  </si>
  <si>
    <t>MultiGSM-PS 2</t>
  </si>
  <si>
    <t>MultiGSM-PS  moduł powiadomienia i sterowania GSM, 16VAC/24VDC, zasilacz buforowy 12V/1,5A, TELx1000, E-MAIL x8, BIx6+ BI/AIx2, BOx4,  SMS/CALL/E-MAIL/GPRS, TEMPx1, PCB.</t>
  </si>
  <si>
    <t>MultiGSM-PS-D4M 2</t>
  </si>
  <si>
    <t>MultiGSM-PS-D4M 2 moduł powiadomienia i sterowania GSM, 16VAC/24VDC, zasilacz buforowy 12V/1,5A, TELx1000, E-MAIL x8, BIx6+ BI/AIx2, BOx4,  SMS/CALL/E-MAIL/GPRS, TEMPx1,  obudowa DIN 4M.</t>
  </si>
  <si>
    <t>MultiGSM-LCD-HMI-D4M 2</t>
  </si>
  <si>
    <t>MultiGSM-LCD-HMI-D4M 2  moduł powiadomienia i sterowania GSM, 12VDC, TELx1-1000, E-MAIL x8, BIx6+ BI/AIx2, BOx4, SMS/CALL/E-MAIL/GPRS, TEMPx1, obudowa DIN 4M, wyświetlacz LCD.</t>
  </si>
  <si>
    <t>Nazwa:</t>
  </si>
  <si>
    <t>ilość:</t>
  </si>
  <si>
    <t>Wartość brutto:</t>
  </si>
  <si>
    <t>Wartość VAT:</t>
  </si>
  <si>
    <t>Wartość netto:</t>
  </si>
  <si>
    <t>Cena netto:</t>
  </si>
  <si>
    <t>Stawka VAT:</t>
  </si>
  <si>
    <t>Podsumowanie:</t>
  </si>
  <si>
    <t>Suma Netto:</t>
  </si>
  <si>
    <t>Kwota Podatku:</t>
  </si>
  <si>
    <t>Suma Brutto:</t>
  </si>
  <si>
    <t>LP:</t>
  </si>
  <si>
    <t>Zestawienie Produktów:</t>
  </si>
  <si>
    <t>Przykładowy projekt systemu alarmowego opoartego o centralę NeoGSM-IP:</t>
  </si>
  <si>
    <t>https://ropam.com.pl/wsparcie/pliki/an_system_alarmowy_neogsmip.pdf</t>
  </si>
  <si>
    <t>Schemat podłączenia sterownika rolet EXP-SROL8-RN:</t>
  </si>
  <si>
    <t>Schemat podłączenia sterownika oświetlenia EXP-LIGHT16-RN:</t>
  </si>
  <si>
    <t>https://ropam.com.pl/wsparcie/wp-content/uploads/2020/08/EXP-SROL8-RN_schemat.pdf</t>
  </si>
  <si>
    <t>https://ropam.com.pl/wsparcie/wp-content/uploads/2020/12/Schemat.pdf</t>
  </si>
  <si>
    <t>Neo-IP-PS-SET</t>
  </si>
  <si>
    <t>Neo-IP-PS-SET: Neo-IP-PS/O-R3P/PS-3024/ zestaw, centrala alarmowa IP (WIFI) w obudowie natynkowej, zasilacz AC/DC, 2 strefy, BIx8-32, BOx8-24, AI,TEMPx2, Ari, opcje: EXP-LAN, EXP-LTE</t>
  </si>
  <si>
    <t>NeoLTE-IP-PS-SET</t>
  </si>
  <si>
    <t>NeoLTE-IP-PS-SET: NeoLTE-IP-PS/O-R3P/PS-3024/AT-GSM-MINI90 zestaw, centrala alarmowa LTE/IP (WIFI), obudowa natynkowa, zasilacz AC/DC , 2 strefy, BIx8-32, BOx8-24, AI,TEMPx2, Ari, opcje: EXP-LAN.</t>
  </si>
  <si>
    <t>TPR-7W</t>
  </si>
  <si>
    <t>TPR-7W panel dotykowy, 7” TFT LCD, dotyk pojemnościowy,  obudowa: szklo+ABS, natynkowa,  kolor biały, 182x120x17mm, złącza zaciskowe,  system: NeoLTE-IP-64, Neo-IP-64, NeoGSM-IP-64, montaż na płaskim podłożu lub puszka fi60mm.</t>
  </si>
  <si>
    <t>TPR-7B</t>
  </si>
  <si>
    <t>TPR-7W panel dotykowy, 7” TFT LCD, dotyk pojemnościowy,  obudowa: szklo+ABS, natynkowa,  kolor czarny, 182x120x17mm, złącza zaciskowe,  system: NeoLTE-IP-64, Neo-IP-64, NeoGSM-IP-64, montaż na płaskim podłożu lub puszka fi60mm.</t>
  </si>
  <si>
    <t>EXP-NFC-RN</t>
  </si>
  <si>
    <r>
      <t xml:space="preserve">EXP-NFC-RN wewnętrzny czytnik zbliżeniowy Mifare 13.56MHz, obsługa kart i breloków MF 1kB, Bluetooth* kompatybilność: NeoLTE-IP-64, Neo-IP-64, NeoGSM-IP-64, do 32 breloków/kart (4 breloki w zestawie), 2 wejscia, 1 wyjście przekaźnikowe i tranzystorowe, magistrala RopamNET obudowa natynkowa, biała, </t>
    </r>
    <r>
      <rPr>
        <i/>
        <sz val="12"/>
        <color theme="1"/>
        <rFont val="Aptos Narrow"/>
        <family val="2"/>
        <charset val="238"/>
        <scheme val="minor"/>
      </rPr>
      <t>(*BTready - współpraca z aplikacją i sterowania przez Bluetooth - w przygotowaniu)</t>
    </r>
  </si>
  <si>
    <t>MFT-1</t>
  </si>
  <si>
    <t>MFT-1 brelok zbliżeniowy Mifare z pamięcią 1kB, standard 13,56 MHz Mifare</t>
  </si>
  <si>
    <t>MFC-1</t>
  </si>
  <si>
    <t xml:space="preserve">MFC-1 karta zbliżeniowa Mifare z pamięcią 1kB, standard 13,56 MHz Mifare PCV, rozmiar ISO 86×54×0,8mm </t>
  </si>
  <si>
    <t>BasicLTE-PS-SET</t>
  </si>
  <si>
    <t>BasicLTE-PS-SET: BasicLTE-PS/AT-GSM-MINI90/O-R3P/PS-3024/ zestaw, moduł LTE w obudowie  natynkowej z zasilaczem AC/DC i anteną GSM/LTE.</t>
  </si>
  <si>
    <t>TX4-ari-BCH</t>
  </si>
  <si>
    <t>TX4-ari-BCH pilot 4-kanałowy do dwukierunkowego systemu bezprzewodowego ari, obudowa czarna + chromowy bok, bat. CR2032.</t>
  </si>
  <si>
    <t>H-TX4</t>
  </si>
  <si>
    <t>H-TX4 uchwyt naścienny do pilotów TX4-ari, przeźroczysty 68x52x15mm</t>
  </si>
  <si>
    <t>PS-HDN-3024</t>
  </si>
  <si>
    <t>PS-HDN-3024 zasilacz impulsowy 30W/24VDC na szynę DIN 2M, sprawność 86%,  zabezpieczenie OCP, SCP. (zamiennik transformatora 30VA/16V do płyt -PS)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</si>
</sst>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8"/>
      <color theme="3"/>
      <name val="Aptos Display"/>
      <family val="2"/>
      <charset val="238"/>
      <scheme val="major"/>
    </font>
    <font>
      <b/>
      <sz val="15"/>
      <color theme="3"/>
      <name val="Aptos Narrow"/>
      <family val="2"/>
      <charset val="238"/>
      <scheme val="minor"/>
    </font>
    <font>
      <b/>
      <sz val="13"/>
      <color theme="3"/>
      <name val="Aptos Narrow"/>
      <family val="2"/>
      <charset val="238"/>
      <scheme val="minor"/>
    </font>
    <font>
      <b/>
      <sz val="11"/>
      <color theme="3"/>
      <name val="Aptos Narrow"/>
      <family val="2"/>
      <charset val="238"/>
      <scheme val="minor"/>
    </font>
    <font>
      <sz val="11"/>
      <color rgb="FF006100"/>
      <name val="Aptos Narrow"/>
      <family val="2"/>
      <charset val="238"/>
      <scheme val="minor"/>
    </font>
    <font>
      <sz val="11"/>
      <color rgb="FF9C0006"/>
      <name val="Aptos Narrow"/>
      <family val="2"/>
      <charset val="238"/>
      <scheme val="minor"/>
    </font>
    <font>
      <sz val="11"/>
      <color rgb="FF3F3F76"/>
      <name val="Aptos Narrow"/>
      <family val="2"/>
      <charset val="238"/>
      <scheme val="minor"/>
    </font>
    <font>
      <b/>
      <sz val="11"/>
      <color rgb="FF3F3F3F"/>
      <name val="Aptos Narrow"/>
      <family val="2"/>
      <charset val="238"/>
      <scheme val="minor"/>
    </font>
    <font>
      <b/>
      <sz val="11"/>
      <color rgb="FFFA7D00"/>
      <name val="Aptos Narrow"/>
      <family val="2"/>
      <charset val="238"/>
      <scheme val="minor"/>
    </font>
    <font>
      <sz val="11"/>
      <color rgb="FFFA7D00"/>
      <name val="Aptos Narrow"/>
      <family val="2"/>
      <charset val="238"/>
      <scheme val="minor"/>
    </font>
    <font>
      <b/>
      <sz val="11"/>
      <color theme="0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i/>
      <sz val="11"/>
      <color rgb="FF7F7F7F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1"/>
      <color theme="0"/>
      <name val="Aptos Narrow"/>
      <family val="2"/>
      <charset val="238"/>
      <scheme val="minor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1"/>
      <color rgb="FF9C6500"/>
      <name val="Aptos Narrow"/>
      <family val="2"/>
      <charset val="238"/>
      <scheme val="minor"/>
    </font>
    <font>
      <sz val="8"/>
      <color theme="1"/>
      <name val="Aptos Narrow"/>
      <family val="2"/>
      <charset val="238"/>
      <scheme val="minor"/>
    </font>
    <font>
      <b/>
      <sz val="12"/>
      <color theme="1"/>
      <name val="Aptos Narrow"/>
      <family val="2"/>
      <charset val="238"/>
      <scheme val="minor"/>
    </font>
    <font>
      <sz val="12"/>
      <color theme="1"/>
      <name val="Aptos Narrow"/>
      <family val="2"/>
      <charset val="238"/>
      <scheme val="minor"/>
    </font>
    <font>
      <i/>
      <sz val="12"/>
      <color theme="1"/>
      <name val="Aptos Narrow"/>
      <family val="2"/>
      <charset val="238"/>
      <scheme val="minor"/>
    </font>
    <font>
      <sz val="10"/>
      <color theme="1"/>
      <name val="Aptos Narrow"/>
      <family val="2"/>
      <charset val="238"/>
      <scheme val="minor"/>
    </font>
    <font>
      <u/>
      <sz val="11"/>
      <color theme="10"/>
      <name val="Aptos Narrow"/>
      <family val="2"/>
      <charset val="238"/>
      <scheme val="minor"/>
    </font>
    <font>
      <sz val="11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9" fillId="4" borderId="0" applyNumberFormat="0" applyBorder="0" applyAlignment="0" applyProtection="0"/>
    <xf numFmtId="0" fontId="25" fillId="0" borderId="0" applyNumberFormat="0" applyFill="0" applyBorder="0" applyAlignment="0" applyProtection="0"/>
  </cellStyleXfs>
  <cellXfs count="42">
    <xf numFmtId="0" fontId="0" fillId="0" borderId="0" xfId="0"/>
    <xf numFmtId="0" fontId="21" fillId="0" borderId="10" xfId="0" applyFont="1" applyBorder="1" applyAlignment="1">
      <alignment horizontal="left"/>
    </xf>
    <xf numFmtId="0" fontId="20" fillId="0" borderId="10" xfId="0" applyFont="1" applyBorder="1" applyAlignment="1">
      <alignment horizontal="center"/>
    </xf>
    <xf numFmtId="0" fontId="21" fillId="0" borderId="10" xfId="0" applyFont="1" applyBorder="1" applyAlignment="1">
      <alignment horizontal="left" wrapText="1"/>
    </xf>
    <xf numFmtId="0" fontId="22" fillId="0" borderId="10" xfId="0" applyFont="1" applyBorder="1" applyAlignment="1">
      <alignment horizontal="left" wrapText="1"/>
    </xf>
    <xf numFmtId="0" fontId="22" fillId="0" borderId="10" xfId="0" applyFont="1" applyBorder="1" applyAlignment="1">
      <alignment horizontal="left" vertical="center" wrapText="1"/>
    </xf>
    <xf numFmtId="0" fontId="24" fillId="0" borderId="10" xfId="0" applyFont="1" applyBorder="1" applyAlignment="1">
      <alignment horizontal="center"/>
    </xf>
    <xf numFmtId="0" fontId="0" fillId="0" borderId="10" xfId="0" applyBorder="1" applyAlignment="1">
      <alignment wrapText="1"/>
    </xf>
    <xf numFmtId="0" fontId="21" fillId="0" borderId="10" xfId="0" applyFont="1" applyBorder="1" applyAlignment="1" applyProtection="1">
      <alignment horizontal="left"/>
      <protection locked="0"/>
    </xf>
    <xf numFmtId="0" fontId="22" fillId="0" borderId="11" xfId="0" applyFont="1" applyBorder="1" applyAlignment="1">
      <alignment horizontal="left" wrapText="1"/>
    </xf>
    <xf numFmtId="0" fontId="21" fillId="0" borderId="10" xfId="0" applyFont="1" applyBorder="1"/>
    <xf numFmtId="0" fontId="21" fillId="0" borderId="12" xfId="0" applyFont="1" applyBorder="1" applyAlignment="1">
      <alignment horizontal="left"/>
    </xf>
    <xf numFmtId="0" fontId="21" fillId="0" borderId="12" xfId="0" applyFont="1" applyBorder="1"/>
    <xf numFmtId="0" fontId="0" fillId="0" borderId="0" xfId="0" applyAlignment="1">
      <alignment wrapText="1"/>
    </xf>
    <xf numFmtId="0" fontId="22" fillId="0" borderId="10" xfId="0" applyFont="1" applyBorder="1" applyAlignment="1">
      <alignment wrapText="1"/>
    </xf>
    <xf numFmtId="0" fontId="15" fillId="0" borderId="10" xfId="0" applyFont="1" applyBorder="1"/>
    <xf numFmtId="0" fontId="20" fillId="0" borderId="11" xfId="0" applyFont="1" applyBorder="1" applyAlignment="1">
      <alignment horizontal="center"/>
    </xf>
    <xf numFmtId="0" fontId="21" fillId="0" borderId="10" xfId="0" applyFont="1" applyBorder="1" applyAlignment="1">
      <alignment wrapText="1"/>
    </xf>
    <xf numFmtId="0" fontId="0" fillId="0" borderId="10" xfId="0" applyBorder="1" applyAlignment="1">
      <alignment horizontal="left" vertical="center" wrapText="1"/>
    </xf>
    <xf numFmtId="49" fontId="22" fillId="0" borderId="0" xfId="0" applyNumberFormat="1" applyFont="1" applyAlignment="1">
      <alignment wrapText="1"/>
    </xf>
    <xf numFmtId="0" fontId="22" fillId="0" borderId="0" xfId="0" applyFont="1" applyAlignment="1">
      <alignment wrapText="1"/>
    </xf>
    <xf numFmtId="2" fontId="21" fillId="0" borderId="10" xfId="0" applyNumberFormat="1" applyFont="1" applyBorder="1" applyAlignment="1">
      <alignment horizontal="center" vertical="center"/>
    </xf>
    <xf numFmtId="2" fontId="21" fillId="0" borderId="10" xfId="0" applyNumberFormat="1" applyFont="1" applyBorder="1" applyAlignment="1">
      <alignment horizontal="left" vertical="center" wrapText="1"/>
    </xf>
    <xf numFmtId="2" fontId="21" fillId="0" borderId="11" xfId="0" applyNumberFormat="1" applyFont="1" applyBorder="1" applyAlignment="1">
      <alignment horizontal="center" vertical="center"/>
    </xf>
    <xf numFmtId="0" fontId="24" fillId="0" borderId="0" xfId="0" applyFont="1"/>
    <xf numFmtId="0" fontId="24" fillId="0" borderId="0" xfId="0" applyFont="1" applyAlignment="1">
      <alignment horizontal="left" vertical="center"/>
    </xf>
    <xf numFmtId="0" fontId="0" fillId="0" borderId="0" xfId="0" applyProtection="1">
      <protection hidden="1"/>
    </xf>
    <xf numFmtId="0" fontId="24" fillId="0" borderId="0" xfId="0" applyFont="1" applyProtection="1">
      <protection locked="0"/>
    </xf>
    <xf numFmtId="0" fontId="24" fillId="0" borderId="0" xfId="0" applyFont="1" applyAlignment="1" applyProtection="1">
      <alignment horizontal="left" vertical="center"/>
      <protection hidden="1"/>
    </xf>
    <xf numFmtId="0" fontId="24" fillId="0" borderId="0" xfId="0" applyFont="1" applyAlignment="1" applyProtection="1">
      <alignment horizontal="left" vertical="center"/>
      <protection locked="0"/>
    </xf>
    <xf numFmtId="0" fontId="0" fillId="0" borderId="0" xfId="0" applyAlignment="1">
      <alignment horizontal="center"/>
    </xf>
    <xf numFmtId="0" fontId="22" fillId="0" borderId="0" xfId="0" applyFont="1" applyAlignment="1">
      <alignment horizontal="left" vertical="center"/>
    </xf>
    <xf numFmtId="0" fontId="25" fillId="0" borderId="0" xfId="42" applyAlignment="1">
      <alignment horizontal="center"/>
    </xf>
    <xf numFmtId="0" fontId="0" fillId="0" borderId="0" xfId="0" applyAlignment="1">
      <alignment horizontal="left"/>
    </xf>
    <xf numFmtId="0" fontId="26" fillId="0" borderId="0" xfId="42" applyFont="1" applyAlignment="1">
      <alignment horizontal="left"/>
    </xf>
    <xf numFmtId="0" fontId="22" fillId="0" borderId="13" xfId="0" applyFont="1" applyBorder="1" applyAlignment="1">
      <alignment horizontal="left" wrapText="1"/>
    </xf>
    <xf numFmtId="2" fontId="21" fillId="0" borderId="13" xfId="0" applyNumberFormat="1" applyFont="1" applyBorder="1" applyAlignment="1">
      <alignment horizontal="center" vertical="center"/>
    </xf>
    <xf numFmtId="0" fontId="20" fillId="0" borderId="13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 wrapText="1"/>
    </xf>
    <xf numFmtId="0" fontId="22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/>
    </xf>
  </cellXfs>
  <cellStyles count="43">
    <cellStyle name="20% — akcent 1" xfId="18" builtinId="30" customBuiltin="1"/>
    <cellStyle name="20% — akcent 2" xfId="21" builtinId="34" customBuiltin="1"/>
    <cellStyle name="20% — akcent 3" xfId="24" builtinId="38" customBuiltin="1"/>
    <cellStyle name="20% — akcent 4" xfId="27" builtinId="42" customBuiltin="1"/>
    <cellStyle name="20% — akcent 5" xfId="30" builtinId="46" customBuiltin="1"/>
    <cellStyle name="20% — akcent 6" xfId="33" builtinId="50" customBuiltin="1"/>
    <cellStyle name="40% — akcent 1" xfId="19" builtinId="31" customBuiltin="1"/>
    <cellStyle name="40% — akcent 2" xfId="22" builtinId="35" customBuiltin="1"/>
    <cellStyle name="40% — akcent 3" xfId="25" builtinId="39" customBuiltin="1"/>
    <cellStyle name="40% — akcent 4" xfId="28" builtinId="43" customBuiltin="1"/>
    <cellStyle name="40% — akcent 5" xfId="31" builtinId="47" customBuiltin="1"/>
    <cellStyle name="40% — akcent 6" xfId="34" builtinId="51" customBuiltin="1"/>
    <cellStyle name="60% — akcent 1 2" xfId="35" xr:uid="{80DF5519-6712-4E90-855F-DD2BE0D7A358}"/>
    <cellStyle name="60% — akcent 2 2" xfId="36" xr:uid="{8A39013D-DCAD-49CE-A0EE-F99D7A237327}"/>
    <cellStyle name="60% — akcent 3 2" xfId="37" xr:uid="{B28C2927-507C-4299-9738-320A4DE7EC05}"/>
    <cellStyle name="60% — akcent 4 2" xfId="38" xr:uid="{F4E32D40-24A8-412A-AC97-6B13BD1767BE}"/>
    <cellStyle name="60% — akcent 5 2" xfId="39" xr:uid="{A478430E-AED5-43C4-900D-5233C8E56C41}"/>
    <cellStyle name="60% — akcent 6 2" xfId="40" xr:uid="{299FF781-F8EF-40F7-82AE-FB00F3CFF18D}"/>
    <cellStyle name="Akcent 1" xfId="17" builtinId="29" customBuiltin="1"/>
    <cellStyle name="Akcent 2" xfId="20" builtinId="33" customBuiltin="1"/>
    <cellStyle name="Akcent 3" xfId="23" builtinId="37" customBuiltin="1"/>
    <cellStyle name="Akcent 4" xfId="26" builtinId="41" customBuiltin="1"/>
    <cellStyle name="Akcent 5" xfId="29" builtinId="45" customBuiltin="1"/>
    <cellStyle name="Akcent 6" xfId="32" builtinId="49" customBuiltin="1"/>
    <cellStyle name="Dane wejściowe" xfId="8" builtinId="20" customBuiltin="1"/>
    <cellStyle name="Dane wyjściowe" xfId="9" builtinId="21" customBuiltin="1"/>
    <cellStyle name="Dobry" xfId="6" builtinId="26" customBuiltin="1"/>
    <cellStyle name="Hiperłącze" xfId="42" builtinId="8"/>
    <cellStyle name="Komórka połączona" xfId="11" builtinId="24" customBuiltin="1"/>
    <cellStyle name="Komórka zaznaczona" xfId="12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 2" xfId="41" xr:uid="{8C1D3936-F0FF-48BC-A6B0-E58E94628705}"/>
    <cellStyle name="Normalny" xfId="0" builtinId="0"/>
    <cellStyle name="Obliczenia" xfId="10" builtinId="22" customBuiltin="1"/>
    <cellStyle name="Suma" xfId="16" builtinId="25" customBuiltin="1"/>
    <cellStyle name="Tekst objaśnienia" xfId="15" builtinId="53" customBuiltin="1"/>
    <cellStyle name="Tekst ostrzeżenia" xfId="13" builtinId="11" customBuiltin="1"/>
    <cellStyle name="Tytuł" xfId="1" builtinId="15" customBuiltin="1"/>
    <cellStyle name="Uwaga" xfId="14" builtinId="10" customBuiltin="1"/>
    <cellStyle name="Zły" xfId="7" builtinId="27" customBuiltin="1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971550</xdr:colOff>
      <xdr:row>0</xdr:row>
      <xdr:rowOff>76200</xdr:rowOff>
    </xdr:from>
    <xdr:to>
      <xdr:col>6</xdr:col>
      <xdr:colOff>616763</xdr:colOff>
      <xdr:row>5</xdr:row>
      <xdr:rowOff>101823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6CDD705C-FD2C-36B0-1599-A38C97E1DC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9675" y="76200"/>
          <a:ext cx="3569513" cy="9781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ropam.com.pl/wsparcie/wp-content/uploads/2020/12/Schemat.pdf" TargetMode="External"/><Relationship Id="rId2" Type="http://schemas.openxmlformats.org/officeDocument/2006/relationships/hyperlink" Target="https://ropam.com.pl/wsparcie/wp-content/uploads/2020/08/EXP-SROL8-RN_schemat.pdf" TargetMode="External"/><Relationship Id="rId1" Type="http://schemas.openxmlformats.org/officeDocument/2006/relationships/hyperlink" Target="https://ropam.com.pl/wsparcie/pliki/an_system_alarmowy_neogsmip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C751F-07B3-491A-9CEE-36642A165507}">
  <sheetPr codeName="Arkusz1">
    <pageSetUpPr fitToPage="1"/>
  </sheetPr>
  <dimension ref="A1:U226"/>
  <sheetViews>
    <sheetView tabSelected="1" workbookViewId="0">
      <pane ySplit="15" topLeftCell="A16" activePane="bottomLeft" state="frozen"/>
      <selection pane="bottomLeft" activeCell="D20" sqref="D20"/>
    </sheetView>
  </sheetViews>
  <sheetFormatPr defaultRowHeight="15" x14ac:dyDescent="0.25"/>
  <cols>
    <col min="1" max="1" width="3.5703125" style="26" bestFit="1" customWidth="1"/>
    <col min="2" max="2" width="20.85546875" style="24" bestFit="1" customWidth="1"/>
    <col min="3" max="3" width="9.5703125" style="25" bestFit="1" customWidth="1"/>
    <col min="4" max="4" width="5" style="25" bestFit="1" customWidth="1"/>
    <col min="5" max="5" width="13.28515625" style="25" bestFit="1" customWidth="1"/>
    <col min="6" max="6" width="10.140625" style="25" bestFit="1" customWidth="1"/>
    <col min="7" max="8" width="12.7109375" style="25" bestFit="1" customWidth="1"/>
    <col min="19" max="19" width="0" hidden="1" customWidth="1"/>
    <col min="20" max="20" width="5" hidden="1" customWidth="1"/>
    <col min="21" max="21" width="15.42578125" hidden="1" customWidth="1"/>
  </cols>
  <sheetData>
    <row r="1" spans="1:21" x14ac:dyDescent="0.25">
      <c r="A1" s="30"/>
      <c r="B1" s="30"/>
      <c r="C1" s="30"/>
      <c r="D1" s="30"/>
      <c r="E1" s="30"/>
      <c r="F1" s="30"/>
      <c r="G1" s="30"/>
      <c r="H1" s="30"/>
    </row>
    <row r="2" spans="1:21" x14ac:dyDescent="0.25">
      <c r="A2" s="30"/>
      <c r="B2" s="30"/>
      <c r="C2" s="30"/>
      <c r="D2" s="30"/>
      <c r="E2" s="30"/>
      <c r="F2" s="30"/>
      <c r="G2" s="30"/>
      <c r="H2" s="30"/>
    </row>
    <row r="3" spans="1:21" x14ac:dyDescent="0.25">
      <c r="A3" s="30"/>
      <c r="B3" s="30"/>
      <c r="C3" s="30"/>
      <c r="D3" s="30"/>
      <c r="E3" s="30"/>
      <c r="F3" s="30"/>
      <c r="G3" s="30"/>
      <c r="H3" s="30"/>
    </row>
    <row r="4" spans="1:21" x14ac:dyDescent="0.25">
      <c r="A4" s="30"/>
      <c r="B4" s="30"/>
      <c r="C4" s="30"/>
      <c r="D4" s="30"/>
      <c r="E4" s="30"/>
      <c r="F4" s="30"/>
      <c r="G4" s="30"/>
      <c r="H4" s="30"/>
    </row>
    <row r="5" spans="1:21" x14ac:dyDescent="0.25">
      <c r="A5" s="30"/>
      <c r="B5" s="30"/>
      <c r="C5" s="30"/>
      <c r="D5" s="30"/>
      <c r="E5" s="30"/>
      <c r="F5" s="30"/>
      <c r="G5" s="30"/>
      <c r="H5" s="30"/>
    </row>
    <row r="6" spans="1:21" x14ac:dyDescent="0.25">
      <c r="A6" s="30"/>
      <c r="B6" s="30"/>
      <c r="C6" s="30"/>
      <c r="D6" s="30"/>
      <c r="E6" s="30"/>
      <c r="F6" s="30"/>
      <c r="G6" s="30"/>
      <c r="H6" s="30"/>
    </row>
    <row r="7" spans="1:21" x14ac:dyDescent="0.25">
      <c r="A7" s="33" t="s">
        <v>330</v>
      </c>
      <c r="B7" s="33"/>
      <c r="C7" s="33"/>
      <c r="D7" s="33"/>
      <c r="E7" s="33"/>
      <c r="F7" s="33"/>
      <c r="G7" s="33"/>
      <c r="H7" s="33"/>
    </row>
    <row r="8" spans="1:21" x14ac:dyDescent="0.25">
      <c r="A8" s="32" t="s">
        <v>331</v>
      </c>
      <c r="B8" s="30"/>
      <c r="C8" s="30"/>
      <c r="D8" s="30"/>
      <c r="E8" s="30"/>
      <c r="F8" s="30"/>
      <c r="G8" s="30"/>
      <c r="H8" s="30"/>
    </row>
    <row r="9" spans="1:21" x14ac:dyDescent="0.25">
      <c r="A9" s="34" t="s">
        <v>332</v>
      </c>
      <c r="B9" s="34"/>
      <c r="C9" s="34"/>
      <c r="D9" s="34"/>
      <c r="E9" s="34"/>
      <c r="F9" s="34"/>
      <c r="G9" s="34"/>
      <c r="H9" s="34"/>
    </row>
    <row r="10" spans="1:21" x14ac:dyDescent="0.25">
      <c r="A10" s="32" t="s">
        <v>334</v>
      </c>
      <c r="B10" s="32"/>
      <c r="C10" s="32"/>
      <c r="D10" s="32"/>
      <c r="E10" s="32"/>
      <c r="F10" s="32"/>
      <c r="G10" s="32"/>
      <c r="H10" s="32"/>
    </row>
    <row r="11" spans="1:21" x14ac:dyDescent="0.25">
      <c r="A11" s="33" t="s">
        <v>333</v>
      </c>
      <c r="B11" s="33"/>
      <c r="C11" s="33"/>
      <c r="D11" s="33"/>
      <c r="E11" s="33"/>
      <c r="F11" s="33"/>
      <c r="G11" s="33"/>
      <c r="H11" s="33"/>
    </row>
    <row r="12" spans="1:21" x14ac:dyDescent="0.25">
      <c r="A12" s="32" t="s">
        <v>335</v>
      </c>
      <c r="B12" s="30"/>
      <c r="C12" s="30"/>
      <c r="D12" s="30"/>
      <c r="E12" s="30"/>
      <c r="F12" s="30"/>
      <c r="G12" s="30"/>
      <c r="H12" s="30"/>
    </row>
    <row r="13" spans="1:21" x14ac:dyDescent="0.25">
      <c r="A13" s="31" t="s">
        <v>329</v>
      </c>
      <c r="B13" s="31"/>
      <c r="C13" s="31"/>
      <c r="D13" s="31"/>
      <c r="E13" s="31"/>
      <c r="F13" s="31"/>
      <c r="G13" s="31"/>
      <c r="H13" s="31"/>
    </row>
    <row r="14" spans="1:21" x14ac:dyDescent="0.25">
      <c r="A14" s="31"/>
      <c r="B14" s="31"/>
      <c r="C14" s="31"/>
      <c r="D14" s="31"/>
      <c r="E14" s="31"/>
      <c r="F14" s="31"/>
      <c r="G14" s="31"/>
      <c r="H14" s="31"/>
    </row>
    <row r="15" spans="1:21" x14ac:dyDescent="0.25">
      <c r="A15" s="26" t="s">
        <v>328</v>
      </c>
      <c r="B15" s="27" t="s">
        <v>317</v>
      </c>
      <c r="C15" s="28" t="s">
        <v>322</v>
      </c>
      <c r="D15" s="28" t="s">
        <v>318</v>
      </c>
      <c r="E15" s="28" t="s">
        <v>321</v>
      </c>
      <c r="F15" s="28" t="s">
        <v>323</v>
      </c>
      <c r="G15" s="28" t="s">
        <v>320</v>
      </c>
      <c r="H15" s="28" t="s">
        <v>319</v>
      </c>
      <c r="U15" t="s">
        <v>324</v>
      </c>
    </row>
    <row r="16" spans="1:21" x14ac:dyDescent="0.25">
      <c r="A16" s="26" t="str">
        <f>IF(B16&lt;&gt;"",1,"")</f>
        <v/>
      </c>
      <c r="B16" s="27"/>
      <c r="C16" s="28" t="str">
        <f>IF(B16="","",_xlfn.TEXTJOIN(" ",TRUE,VLOOKUP(B16,Arkusz2!A:D,3,FALSE),$U$19))</f>
        <v/>
      </c>
      <c r="D16" s="29"/>
      <c r="E16" s="28" t="str">
        <f>IF(AND(B16="",B15&lt;&gt;""),$U$15,IF(B16&lt;&gt;"",_xlfn.TEXTJOIN(" ",TRUE,IF(D16="",1*T16,D16*T16),$U$19),""))</f>
        <v>Podsumowanie:</v>
      </c>
      <c r="F16" s="28" t="str">
        <f>IF(AND(B16="",B15="",B14&lt;&gt;""),_xlfn.TEXTJOIN(" ",TRUE,SUM($S13:S$16),$U$19),IF(AND(B16="",B15&lt;&gt;""),$U$16,IF(B16&lt;&gt;"",_xlfn.TEXTJOIN("",TRUE,$U$20,"%"),"")))</f>
        <v>Suma Netto:</v>
      </c>
      <c r="G16" s="28" t="str">
        <f>IF(AND(B16="",B15="",B14&lt;&gt;""),_xlfn.TEXTJOIN(" ",TRUE,SUM($S13:S$16)*($U$20/100),$U$19),IF(AND(B16="",B15&lt;&gt;""),$U$17,IF(B16&lt;&gt;"",_xlfn.TEXTJOIN(" ",TRUE,T16*D16*$U$20/100,$U$19),"")))</f>
        <v>Kwota Podatku:</v>
      </c>
      <c r="H16" s="28" t="str">
        <f>IF(AND(B16="",B15="",B14&lt;&gt;""),_xlfn.TEXTJOIN(" ",TRUE,SUM($S13:S$16)*(1+$U$20/100),$U$19),IF(AND(B16="",B15&lt;&gt;""),$U$18,IF(B16&lt;&gt;"",_xlfn.TEXTJOIN(" ",TRUE,T16*D16*(1+$U$20/100),$U$19),"")))</f>
        <v>Suma Brutto:</v>
      </c>
      <c r="S16">
        <f>T16*D16</f>
        <v>0</v>
      </c>
      <c r="T16">
        <f>IF(B16="",0,VLOOKUP(B16,Arkusz2!A:D,3,FALSE))</f>
        <v>0</v>
      </c>
      <c r="U16" t="s">
        <v>325</v>
      </c>
    </row>
    <row r="17" spans="1:21" x14ac:dyDescent="0.25">
      <c r="A17" s="26" t="str">
        <f>IF(B17&lt;&gt;"",A16+1,"")</f>
        <v/>
      </c>
      <c r="B17" s="27"/>
      <c r="C17" s="28" t="str">
        <f>IF(B17="","",_xlfn.TEXTJOIN(" ",TRUE,VLOOKUP(B17,Arkusz2!A:D,3,FALSE),$U$19))</f>
        <v/>
      </c>
      <c r="D17" s="29"/>
      <c r="E17" s="28" t="str">
        <f t="shared" ref="E17:E80" si="0">IF(AND(B17="",B16&lt;&gt;""),$U$15,IF(B17&lt;&gt;"",_xlfn.TEXTJOIN(" ",TRUE,IF(D17="",1*T17,D17*T17),$U$19),""))</f>
        <v/>
      </c>
      <c r="F17" s="28" t="str">
        <f>IF(AND(B17="",B16="",B15&lt;&gt;""),_xlfn.TEXTJOIN(" ",TRUE,SUM($S$16:S16),$U$19),IF(AND(B17="",B16&lt;&gt;""),$U$16,IF(B17&lt;&gt;"",_xlfn.TEXTJOIN("",TRUE,$U$20,"%"),"")))</f>
        <v>0 PLN</v>
      </c>
      <c r="G17" s="28" t="str">
        <f>IF(AND(B17="",B16="",B15&lt;&gt;""),_xlfn.TEXTJOIN(" ",TRUE,SUM($S$16:S16)*($U$20/100),$U$19),IF(AND(B17="",B16&lt;&gt;""),$U$17,IF(B17&lt;&gt;"",_xlfn.TEXTJOIN(" ",TRUE,T17*D17*$U$20/100,$U$19),"")))</f>
        <v>0 PLN</v>
      </c>
      <c r="H17" s="28" t="str">
        <f>IF(AND(B17="",B16="",B15&lt;&gt;""),_xlfn.TEXTJOIN(" ",TRUE,SUM($S$16:S16)*(1+$U$20/100),$U$19),IF(AND(B17="",B16&lt;&gt;""),$U$18,IF(B17&lt;&gt;"",_xlfn.TEXTJOIN(" ",TRUE,T17*D17*(1+$U$20/100),$U$19),"")))</f>
        <v>0 PLN</v>
      </c>
      <c r="S17">
        <f t="shared" ref="S17:S80" si="1">T17*D17</f>
        <v>0</v>
      </c>
      <c r="T17">
        <f>IF(B17="",0,VLOOKUP(B17,Arkusz2!A:D,3,FALSE))</f>
        <v>0</v>
      </c>
      <c r="U17" t="s">
        <v>326</v>
      </c>
    </row>
    <row r="18" spans="1:21" x14ac:dyDescent="0.25">
      <c r="A18" s="26" t="str">
        <f t="shared" ref="A18:A81" si="2">IF(B18&lt;&gt;"",A17+1,"")</f>
        <v/>
      </c>
      <c r="B18" s="27"/>
      <c r="C18" s="28" t="str">
        <f>IF(B18="","",_xlfn.TEXTJOIN(" ",TRUE,VLOOKUP(B18,Arkusz2!A:D,3,FALSE),$U$19))</f>
        <v/>
      </c>
      <c r="D18" s="29"/>
      <c r="E18" s="28" t="str">
        <f t="shared" si="0"/>
        <v/>
      </c>
      <c r="F18" s="28" t="str">
        <f>IF(AND(B18="",B17="",B16&lt;&gt;""),IFERROR(_xlfn.TEXTJOIN(" ",TRUE,SUM($S$16:S17),$U$19),0),IF(AND(B18="",B17&lt;&gt;""),$U$16,IF(B18&lt;&gt;"",_xlfn.TEXTJOIN("",TRUE,$U$20,"%"),"")))</f>
        <v/>
      </c>
      <c r="G18" s="28" t="str">
        <f>IF(AND(B18="",B17="",B16&lt;&gt;""),IFERROR(_xlfn.TEXTJOIN(" ",TRUE,SUM($S$16:S17)*($U$20/100),$U$19),0),IF(AND(B18="",B17&lt;&gt;""),$U$17,IF(B18&lt;&gt;"",_xlfn.TEXTJOIN(" ",TRUE,T18*D18*$U$20/100,$U$19),"")))</f>
        <v/>
      </c>
      <c r="H18" s="28" t="str">
        <f>IF(AND(B18="",B17="",B16&lt;&gt;""),_xlfn.TEXTJOIN(" ",TRUE,SUM($S$16:S17)*(1+$U$20/100),$U$19),IF(AND(B18="",B17&lt;&gt;""),$U$18,IF(B18&lt;&gt;"",_xlfn.TEXTJOIN(" ",TRUE,T18*D18*(1+$U$20/100),$U$19),"")))</f>
        <v/>
      </c>
      <c r="S18">
        <f t="shared" si="1"/>
        <v>0</v>
      </c>
      <c r="T18">
        <f>IF(B18="",0,VLOOKUP(B18,Arkusz2!A:D,3,FALSE))</f>
        <v>0</v>
      </c>
      <c r="U18" t="s">
        <v>327</v>
      </c>
    </row>
    <row r="19" spans="1:21" x14ac:dyDescent="0.25">
      <c r="A19" s="26" t="str">
        <f t="shared" si="2"/>
        <v/>
      </c>
      <c r="B19" s="27"/>
      <c r="C19" s="28" t="str">
        <f>IF(B19="","",_xlfn.TEXTJOIN(" ",TRUE,VLOOKUP(B19,Arkusz2!A:D,3,FALSE),$U$19))</f>
        <v/>
      </c>
      <c r="D19" s="29"/>
      <c r="E19" s="28" t="str">
        <f t="shared" si="0"/>
        <v/>
      </c>
      <c r="F19" s="28" t="str">
        <f>IF(AND(B19="",B18="",B17&lt;&gt;""),IFERROR(_xlfn.TEXTJOIN(" ",TRUE,SUM($S$16:S18),$U$19),0),IF(AND(B19="",B18&lt;&gt;""),$U$16,IF(B19&lt;&gt;"",_xlfn.TEXTJOIN("",TRUE,$U$20,"%"),"")))</f>
        <v/>
      </c>
      <c r="G19" s="28" t="str">
        <f>IF(AND(B19="",B18="",B17&lt;&gt;""),IFERROR(_xlfn.TEXTJOIN(" ",TRUE,SUM($S$16:S18)*($U$20/100),$U$19),0),IF(AND(B19="",B18&lt;&gt;""),$U$17,IF(B19&lt;&gt;"",_xlfn.TEXTJOIN(" ",TRUE,T19*D19*$U$20/100,$U$19),"")))</f>
        <v/>
      </c>
      <c r="H19" s="28" t="str">
        <f>IF(AND(B19="",B18="",B17&lt;&gt;""),_xlfn.TEXTJOIN(" ",TRUE,SUM($S$16:S18)*(1+$U$20/100),$U$19),IF(AND(B19="",B18&lt;&gt;""),$U$18,IF(B19&lt;&gt;"",_xlfn.TEXTJOIN(" ",TRUE,T19*D19*(1+$U$20/100),$U$19),"")))</f>
        <v/>
      </c>
      <c r="S19">
        <f t="shared" si="1"/>
        <v>0</v>
      </c>
      <c r="T19">
        <f>IF(B19="",0,VLOOKUP(B19,Arkusz2!A:D,3,FALSE))</f>
        <v>0</v>
      </c>
      <c r="U19" t="s">
        <v>0</v>
      </c>
    </row>
    <row r="20" spans="1:21" x14ac:dyDescent="0.25">
      <c r="A20" s="26" t="str">
        <f t="shared" si="2"/>
        <v/>
      </c>
      <c r="B20" s="27"/>
      <c r="C20" s="28" t="str">
        <f>IF(B20="","",_xlfn.TEXTJOIN(" ",TRUE,VLOOKUP(B20,Arkusz2!A:D,3,FALSE),$U$19))</f>
        <v/>
      </c>
      <c r="D20" s="29"/>
      <c r="E20" s="28" t="str">
        <f t="shared" si="0"/>
        <v/>
      </c>
      <c r="F20" s="28" t="str">
        <f>IF(AND(B20="",B19="",B18&lt;&gt;""),IFERROR(_xlfn.TEXTJOIN(" ",TRUE,SUM($S$16:S19),$U$19),0),IF(AND(B20="",B19&lt;&gt;""),$U$16,IF(B20&lt;&gt;"",_xlfn.TEXTJOIN("",TRUE,$U$20,"%"),"")))</f>
        <v/>
      </c>
      <c r="G20" s="28" t="str">
        <f>IF(AND(B20="",B19="",B18&lt;&gt;""),IFERROR(_xlfn.TEXTJOIN(" ",TRUE,SUM($S$16:S19)*($U$20/100),$U$19),0),IF(AND(B20="",B19&lt;&gt;""),$U$17,IF(B20&lt;&gt;"",_xlfn.TEXTJOIN(" ",TRUE,T20*D20*$U$20/100,$U$19),"")))</f>
        <v/>
      </c>
      <c r="H20" s="28" t="str">
        <f>IF(AND(B20="",B19="",B18&lt;&gt;""),_xlfn.TEXTJOIN(" ",TRUE,SUM($S$16:S19)*(1+$U$20/100),$U$19),IF(AND(B20="",B19&lt;&gt;""),$U$18,IF(B20&lt;&gt;"",_xlfn.TEXTJOIN(" ",TRUE,T20*D20*(1+$U$20/100),$U$19),"")))</f>
        <v/>
      </c>
      <c r="S20">
        <f t="shared" si="1"/>
        <v>0</v>
      </c>
      <c r="T20">
        <f>IF(B20="",0,VLOOKUP(B20,Arkusz2!A:D,3,FALSE))</f>
        <v>0</v>
      </c>
      <c r="U20">
        <v>23</v>
      </c>
    </row>
    <row r="21" spans="1:21" x14ac:dyDescent="0.25">
      <c r="A21" s="26" t="str">
        <f t="shared" si="2"/>
        <v/>
      </c>
      <c r="B21" s="27"/>
      <c r="C21" s="28" t="str">
        <f>IF(B21="","",_xlfn.TEXTJOIN(" ",TRUE,VLOOKUP(B21,Arkusz2!A:D,3,FALSE),$U$19))</f>
        <v/>
      </c>
      <c r="D21" s="29"/>
      <c r="E21" s="28" t="str">
        <f t="shared" si="0"/>
        <v/>
      </c>
      <c r="F21" s="28" t="str">
        <f>IF(AND(B21="",B20="",B19&lt;&gt;""),IFERROR(_xlfn.TEXTJOIN(" ",TRUE,SUM($S$16:S20),$U$19),0),IF(AND(B21="",B20&lt;&gt;""),$U$16,IF(B21&lt;&gt;"",_xlfn.TEXTJOIN("",TRUE,$U$20,"%"),"")))</f>
        <v/>
      </c>
      <c r="G21" s="28" t="str">
        <f>IF(AND(B21="",B20="",B19&lt;&gt;""),IFERROR(_xlfn.TEXTJOIN(" ",TRUE,SUM($S$16:S20)*($U$20/100),$U$19),0),IF(AND(B21="",B20&lt;&gt;""),$U$17,IF(B21&lt;&gt;"",_xlfn.TEXTJOIN(" ",TRUE,T21*D21*$U$20/100,$U$19),"")))</f>
        <v/>
      </c>
      <c r="H21" s="28" t="str">
        <f>IF(AND(B21="",B20="",B19&lt;&gt;""),_xlfn.TEXTJOIN(" ",TRUE,SUM($S$16:S20)*(1+$U$20/100),$U$19),IF(AND(B21="",B20&lt;&gt;""),$U$18,IF(B21&lt;&gt;"",_xlfn.TEXTJOIN(" ",TRUE,T21*D21*(1+$U$20/100),$U$19),"")))</f>
        <v/>
      </c>
      <c r="S21">
        <f t="shared" si="1"/>
        <v>0</v>
      </c>
      <c r="T21">
        <f>IF(B21="",0,VLOOKUP(B21,Arkusz2!A:D,3,FALSE))</f>
        <v>0</v>
      </c>
    </row>
    <row r="22" spans="1:21" x14ac:dyDescent="0.25">
      <c r="A22" s="26" t="str">
        <f t="shared" si="2"/>
        <v/>
      </c>
      <c r="B22" s="27"/>
      <c r="C22" s="28" t="str">
        <f>IF(B22="","",_xlfn.TEXTJOIN(" ",TRUE,VLOOKUP(B22,Arkusz2!A:D,3,FALSE),$U$19))</f>
        <v/>
      </c>
      <c r="D22" s="29"/>
      <c r="E22" s="28" t="str">
        <f t="shared" si="0"/>
        <v/>
      </c>
      <c r="F22" s="28" t="str">
        <f>IF(AND(B22="",B21="",B20&lt;&gt;""),IFERROR(_xlfn.TEXTJOIN(" ",TRUE,SUM($S$16:S21),$U$19),0),IF(AND(B22="",B21&lt;&gt;""),$U$16,IF(B22&lt;&gt;"",_xlfn.TEXTJOIN("",TRUE,$U$20,"%"),"")))</f>
        <v/>
      </c>
      <c r="G22" s="28" t="str">
        <f>IF(AND(B22="",B21="",B20&lt;&gt;""),IFERROR(_xlfn.TEXTJOIN(" ",TRUE,SUM($S$16:S21)*($U$20/100),$U$19),0),IF(AND(B22="",B21&lt;&gt;""),$U$17,IF(B22&lt;&gt;"",_xlfn.TEXTJOIN(" ",TRUE,T22*D22*$U$20/100,$U$19),"")))</f>
        <v/>
      </c>
      <c r="H22" s="28" t="str">
        <f>IF(AND(B22="",B21="",B20&lt;&gt;""),_xlfn.TEXTJOIN(" ",TRUE,SUM($S$16:S21)*(1+$U$20/100),$U$19),IF(AND(B22="",B21&lt;&gt;""),$U$18,IF(B22&lt;&gt;"",_xlfn.TEXTJOIN(" ",TRUE,T22*D22*(1+$U$20/100),$U$19),"")))</f>
        <v/>
      </c>
      <c r="S22">
        <f t="shared" si="1"/>
        <v>0</v>
      </c>
      <c r="T22">
        <f>IF(B22="",0,VLOOKUP(B22,Arkusz2!A:D,3,FALSE))</f>
        <v>0</v>
      </c>
    </row>
    <row r="23" spans="1:21" x14ac:dyDescent="0.25">
      <c r="A23" s="26" t="str">
        <f t="shared" si="2"/>
        <v/>
      </c>
      <c r="B23" s="27"/>
      <c r="C23" s="28" t="str">
        <f>IF(B23="","",_xlfn.TEXTJOIN(" ",TRUE,VLOOKUP(B23,Arkusz2!A:D,3,FALSE),$U$19))</f>
        <v/>
      </c>
      <c r="D23" s="29"/>
      <c r="E23" s="28" t="str">
        <f t="shared" si="0"/>
        <v/>
      </c>
      <c r="F23" s="28" t="str">
        <f>IF(AND(B23="",B22="",B21&lt;&gt;""),IFERROR(_xlfn.TEXTJOIN(" ",TRUE,SUM($S$16:S22),$U$19),0),IF(AND(B23="",B22&lt;&gt;""),$U$16,IF(B23&lt;&gt;"",_xlfn.TEXTJOIN("",TRUE,$U$20,"%"),"")))</f>
        <v/>
      </c>
      <c r="G23" s="28" t="str">
        <f>IF(AND(B23="",B22="",B21&lt;&gt;""),IFERROR(_xlfn.TEXTJOIN(" ",TRUE,SUM($S$16:S22)*($U$20/100),$U$19),0),IF(AND(B23="",B22&lt;&gt;""),$U$17,IF(B23&lt;&gt;"",_xlfn.TEXTJOIN(" ",TRUE,T23*D23*$U$20/100,$U$19),"")))</f>
        <v/>
      </c>
      <c r="H23" s="28" t="str">
        <f>IF(AND(B23="",B22="",B21&lt;&gt;""),_xlfn.TEXTJOIN(" ",TRUE,SUM($S$16:S22)*(1+$U$20/100),$U$19),IF(AND(B23="",B22&lt;&gt;""),$U$18,IF(B23&lt;&gt;"",_xlfn.TEXTJOIN(" ",TRUE,T23*D23*(1+$U$20/100),$U$19),"")))</f>
        <v/>
      </c>
      <c r="S23">
        <f t="shared" si="1"/>
        <v>0</v>
      </c>
      <c r="T23">
        <f>IF(B23="",0,VLOOKUP(B23,Arkusz2!A:D,3,FALSE))</f>
        <v>0</v>
      </c>
    </row>
    <row r="24" spans="1:21" x14ac:dyDescent="0.25">
      <c r="A24" s="26" t="str">
        <f t="shared" si="2"/>
        <v/>
      </c>
      <c r="B24" s="27"/>
      <c r="C24" s="28" t="str">
        <f>IF(B24="","",_xlfn.TEXTJOIN(" ",TRUE,VLOOKUP(B24,Arkusz2!A:D,3,FALSE),$U$19))</f>
        <v/>
      </c>
      <c r="D24" s="29"/>
      <c r="E24" s="28" t="str">
        <f t="shared" si="0"/>
        <v/>
      </c>
      <c r="F24" s="28" t="str">
        <f>IF(AND(B24="",B23="",B22&lt;&gt;""),IFERROR(_xlfn.TEXTJOIN(" ",TRUE,SUM($S$16:S23),$U$19),0),IF(AND(B24="",B23&lt;&gt;""),$U$16,IF(B24&lt;&gt;"",_xlfn.TEXTJOIN("",TRUE,$U$20,"%"),"")))</f>
        <v/>
      </c>
      <c r="G24" s="28" t="str">
        <f>IF(AND(B24="",B23="",B22&lt;&gt;""),IFERROR(_xlfn.TEXTJOIN(" ",TRUE,SUM($S$16:S23)*($U$20/100),$U$19),0),IF(AND(B24="",B23&lt;&gt;""),$U$17,IF(B24&lt;&gt;"",_xlfn.TEXTJOIN(" ",TRUE,T24*D24*$U$20/100,$U$19),"")))</f>
        <v/>
      </c>
      <c r="H24" s="28" t="str">
        <f>IF(AND(B24="",B23="",B22&lt;&gt;""),_xlfn.TEXTJOIN(" ",TRUE,SUM($S$16:S23)*(1+$U$20/100),$U$19),IF(AND(B24="",B23&lt;&gt;""),$U$18,IF(B24&lt;&gt;"",_xlfn.TEXTJOIN(" ",TRUE,T24*D24*(1+$U$20/100),$U$19),"")))</f>
        <v/>
      </c>
      <c r="S24">
        <f t="shared" si="1"/>
        <v>0</v>
      </c>
      <c r="T24">
        <f>IF(B24="",0,VLOOKUP(B24,Arkusz2!A:D,3,FALSE))</f>
        <v>0</v>
      </c>
    </row>
    <row r="25" spans="1:21" x14ac:dyDescent="0.25">
      <c r="A25" s="26" t="str">
        <f t="shared" si="2"/>
        <v/>
      </c>
      <c r="B25" s="27"/>
      <c r="C25" s="28" t="str">
        <f>IF(B25="","",_xlfn.TEXTJOIN(" ",TRUE,VLOOKUP(B25,Arkusz2!A:D,3,FALSE),$U$19))</f>
        <v/>
      </c>
      <c r="D25" s="29"/>
      <c r="E25" s="28" t="str">
        <f t="shared" si="0"/>
        <v/>
      </c>
      <c r="F25" s="28" t="str">
        <f>IF(AND(B25="",B24="",B23&lt;&gt;""),IFERROR(_xlfn.TEXTJOIN(" ",TRUE,SUM($S$16:S24),$U$19),0),IF(AND(B25="",B24&lt;&gt;""),$U$16,IF(B25&lt;&gt;"",_xlfn.TEXTJOIN("",TRUE,$U$20,"%"),"")))</f>
        <v/>
      </c>
      <c r="G25" s="28" t="str">
        <f>IF(AND(B25="",B24="",B23&lt;&gt;""),IFERROR(_xlfn.TEXTJOIN(" ",TRUE,SUM($S$16:S24)*($U$20/100),$U$19),0),IF(AND(B25="",B24&lt;&gt;""),$U$17,IF(B25&lt;&gt;"",_xlfn.TEXTJOIN(" ",TRUE,T25*D25*$U$20/100,$U$19),"")))</f>
        <v/>
      </c>
      <c r="H25" s="28" t="str">
        <f>IF(AND(B25="",B24="",B23&lt;&gt;""),_xlfn.TEXTJOIN(" ",TRUE,SUM($S$16:S24)*(1+$U$20/100),$U$19),IF(AND(B25="",B24&lt;&gt;""),$U$18,IF(B25&lt;&gt;"",_xlfn.TEXTJOIN(" ",TRUE,T25*D25*(1+$U$20/100),$U$19),"")))</f>
        <v/>
      </c>
      <c r="S25">
        <f t="shared" si="1"/>
        <v>0</v>
      </c>
      <c r="T25">
        <f>IF(B25="",0,VLOOKUP(B25,Arkusz2!A:D,3,FALSE))</f>
        <v>0</v>
      </c>
    </row>
    <row r="26" spans="1:21" x14ac:dyDescent="0.25">
      <c r="A26" s="26" t="str">
        <f t="shared" si="2"/>
        <v/>
      </c>
      <c r="B26" s="27"/>
      <c r="C26" s="28" t="str">
        <f>IF(B26="","",_xlfn.TEXTJOIN(" ",TRUE,VLOOKUP(B26,Arkusz2!A:D,3,FALSE),$U$19))</f>
        <v/>
      </c>
      <c r="D26" s="29"/>
      <c r="E26" s="28" t="str">
        <f t="shared" si="0"/>
        <v/>
      </c>
      <c r="F26" s="28" t="str">
        <f>IF(AND(B26="",B25="",B24&lt;&gt;""),IFERROR(_xlfn.TEXTJOIN(" ",TRUE,SUM($S$16:S25),$U$19),0),IF(AND(B26="",B25&lt;&gt;""),$U$16,IF(B26&lt;&gt;"",_xlfn.TEXTJOIN("",TRUE,$U$20,"%"),"")))</f>
        <v/>
      </c>
      <c r="G26" s="28" t="str">
        <f>IF(AND(B26="",B25="",B24&lt;&gt;""),IFERROR(_xlfn.TEXTJOIN(" ",TRUE,SUM($S$16:S25)*($U$20/100),$U$19),0),IF(AND(B26="",B25&lt;&gt;""),$U$17,IF(B26&lt;&gt;"",_xlfn.TEXTJOIN(" ",TRUE,T26*D26*$U$20/100,$U$19),"")))</f>
        <v/>
      </c>
      <c r="H26" s="28" t="str">
        <f>IF(AND(B26="",B25="",B24&lt;&gt;""),_xlfn.TEXTJOIN(" ",TRUE,SUM($S$16:S25)*(1+$U$20/100),$U$19),IF(AND(B26="",B25&lt;&gt;""),$U$18,IF(B26&lt;&gt;"",_xlfn.TEXTJOIN(" ",TRUE,T26*D26*(1+$U$20/100),$U$19),"")))</f>
        <v/>
      </c>
      <c r="S26">
        <f t="shared" si="1"/>
        <v>0</v>
      </c>
      <c r="T26">
        <f>IF(B26="",0,VLOOKUP(B26,Arkusz2!A:D,3,FALSE))</f>
        <v>0</v>
      </c>
    </row>
    <row r="27" spans="1:21" x14ac:dyDescent="0.25">
      <c r="A27" s="26" t="str">
        <f t="shared" si="2"/>
        <v/>
      </c>
      <c r="B27" s="27"/>
      <c r="C27" s="28" t="str">
        <f>IF(B27="","",_xlfn.TEXTJOIN(" ",TRUE,VLOOKUP(B27,Arkusz2!A:D,3,FALSE),$U$19))</f>
        <v/>
      </c>
      <c r="D27" s="29"/>
      <c r="E27" s="28" t="str">
        <f t="shared" si="0"/>
        <v/>
      </c>
      <c r="F27" s="28" t="str">
        <f>IF(AND(B27="",B26="",B25&lt;&gt;""),IFERROR(_xlfn.TEXTJOIN(" ",TRUE,SUM($S$16:S26),$U$19),0),IF(AND(B27="",B26&lt;&gt;""),$U$16,IF(B27&lt;&gt;"",_xlfn.TEXTJOIN("",TRUE,$U$20,"%"),"")))</f>
        <v/>
      </c>
      <c r="G27" s="28" t="str">
        <f>IF(AND(B27="",B26="",B25&lt;&gt;""),IFERROR(_xlfn.TEXTJOIN(" ",TRUE,SUM($S$16:S26)*($U$20/100),$U$19),0),IF(AND(B27="",B26&lt;&gt;""),$U$17,IF(B27&lt;&gt;"",_xlfn.TEXTJOIN(" ",TRUE,T27*D27*$U$20/100,$U$19),"")))</f>
        <v/>
      </c>
      <c r="H27" s="28" t="str">
        <f>IF(AND(B27="",B26="",B25&lt;&gt;""),_xlfn.TEXTJOIN(" ",TRUE,SUM($S$16:S26)*(1+$U$20/100),$U$19),IF(AND(B27="",B26&lt;&gt;""),$U$18,IF(B27&lt;&gt;"",_xlfn.TEXTJOIN(" ",TRUE,T27*D27*(1+$U$20/100),$U$19),"")))</f>
        <v/>
      </c>
      <c r="S27">
        <f t="shared" si="1"/>
        <v>0</v>
      </c>
      <c r="T27">
        <f>IF(B27="",0,VLOOKUP(B27,Arkusz2!A:D,3,FALSE))</f>
        <v>0</v>
      </c>
    </row>
    <row r="28" spans="1:21" x14ac:dyDescent="0.25">
      <c r="A28" s="26" t="str">
        <f t="shared" si="2"/>
        <v/>
      </c>
      <c r="B28" s="27"/>
      <c r="C28" s="28" t="str">
        <f>IF(B28="","",_xlfn.TEXTJOIN(" ",TRUE,VLOOKUP(B28,Arkusz2!A:D,3,FALSE),$U$19))</f>
        <v/>
      </c>
      <c r="D28" s="29"/>
      <c r="E28" s="28" t="str">
        <f t="shared" si="0"/>
        <v/>
      </c>
      <c r="F28" s="28" t="str">
        <f>IF(AND(B28="",B27="",B26&lt;&gt;""),IFERROR(_xlfn.TEXTJOIN(" ",TRUE,SUM($S$16:S27),$U$19),0),IF(AND(B28="",B27&lt;&gt;""),$U$16,IF(B28&lt;&gt;"",_xlfn.TEXTJOIN("",TRUE,$U$20,"%"),"")))</f>
        <v/>
      </c>
      <c r="G28" s="28" t="str">
        <f>IF(AND(B28="",B27="",B26&lt;&gt;""),IFERROR(_xlfn.TEXTJOIN(" ",TRUE,SUM($S$16:S27)*($U$20/100),$U$19),0),IF(AND(B28="",B27&lt;&gt;""),$U$17,IF(B28&lt;&gt;"",_xlfn.TEXTJOIN(" ",TRUE,T28*D28*$U$20/100,$U$19),"")))</f>
        <v/>
      </c>
      <c r="H28" s="28" t="str">
        <f>IF(AND(B28="",B27="",B26&lt;&gt;""),_xlfn.TEXTJOIN(" ",TRUE,SUM($S$16:S27)*(1+$U$20/100),$U$19),IF(AND(B28="",B27&lt;&gt;""),$U$18,IF(B28&lt;&gt;"",_xlfn.TEXTJOIN(" ",TRUE,T28*D28*(1+$U$20/100),$U$19),"")))</f>
        <v/>
      </c>
      <c r="S28">
        <f t="shared" si="1"/>
        <v>0</v>
      </c>
      <c r="T28">
        <f>IF(B28="",0,VLOOKUP(B28,Arkusz2!A:D,3,FALSE))</f>
        <v>0</v>
      </c>
    </row>
    <row r="29" spans="1:21" x14ac:dyDescent="0.25">
      <c r="A29" s="26" t="str">
        <f t="shared" si="2"/>
        <v/>
      </c>
      <c r="B29" s="27"/>
      <c r="C29" s="28" t="str">
        <f>IF(B29="","",_xlfn.TEXTJOIN(" ",TRUE,VLOOKUP(B29,Arkusz2!A:D,3,FALSE),$U$19))</f>
        <v/>
      </c>
      <c r="D29" s="29"/>
      <c r="E29" s="28" t="str">
        <f t="shared" si="0"/>
        <v/>
      </c>
      <c r="F29" s="28" t="str">
        <f>IF(AND(B29="",B28="",B27&lt;&gt;""),IFERROR(_xlfn.TEXTJOIN(" ",TRUE,SUM($S$16:S28),$U$19),0),IF(AND(B29="",B28&lt;&gt;""),$U$16,IF(B29&lt;&gt;"",_xlfn.TEXTJOIN("",TRUE,$U$20,"%"),"")))</f>
        <v/>
      </c>
      <c r="G29" s="28" t="str">
        <f>IF(AND(B29="",B28="",B27&lt;&gt;""),IFERROR(_xlfn.TEXTJOIN(" ",TRUE,SUM($S$16:S28)*($U$20/100),$U$19),0),IF(AND(B29="",B28&lt;&gt;""),$U$17,IF(B29&lt;&gt;"",_xlfn.TEXTJOIN(" ",TRUE,T29*D29*$U$20/100,$U$19),"")))</f>
        <v/>
      </c>
      <c r="H29" s="28" t="str">
        <f>IF(AND(B29="",B28="",B27&lt;&gt;""),_xlfn.TEXTJOIN(" ",TRUE,SUM($S$16:S28)*(1+$U$20/100),$U$19),IF(AND(B29="",B28&lt;&gt;""),$U$18,IF(B29&lt;&gt;"",_xlfn.TEXTJOIN(" ",TRUE,T29*D29*(1+$U$20/100),$U$19),"")))</f>
        <v/>
      </c>
      <c r="S29">
        <f t="shared" si="1"/>
        <v>0</v>
      </c>
      <c r="T29">
        <f>IF(B29="",0,VLOOKUP(B29,Arkusz2!A:D,3,FALSE))</f>
        <v>0</v>
      </c>
    </row>
    <row r="30" spans="1:21" x14ac:dyDescent="0.25">
      <c r="A30" s="26" t="str">
        <f t="shared" si="2"/>
        <v/>
      </c>
      <c r="B30" s="27"/>
      <c r="C30" s="28" t="str">
        <f>IF(B30="","",_xlfn.TEXTJOIN(" ",TRUE,VLOOKUP(B30,Arkusz2!A:D,3,FALSE),$U$19))</f>
        <v/>
      </c>
      <c r="D30" s="29"/>
      <c r="E30" s="28" t="str">
        <f t="shared" si="0"/>
        <v/>
      </c>
      <c r="F30" s="28" t="str">
        <f>IF(AND(B30="",B29="",B28&lt;&gt;""),IFERROR(_xlfn.TEXTJOIN(" ",TRUE,SUM($S$16:S29),$U$19),0),IF(AND(B30="",B29&lt;&gt;""),$U$16,IF(B30&lt;&gt;"",_xlfn.TEXTJOIN("",TRUE,$U$20,"%"),"")))</f>
        <v/>
      </c>
      <c r="G30" s="28" t="str">
        <f>IF(AND(B30="",B29="",B28&lt;&gt;""),IFERROR(_xlfn.TEXTJOIN(" ",TRUE,SUM($S$16:S29)*($U$20/100),$U$19),0),IF(AND(B30="",B29&lt;&gt;""),$U$17,IF(B30&lt;&gt;"",_xlfn.TEXTJOIN(" ",TRUE,T30*D30*$U$20/100,$U$19),"")))</f>
        <v/>
      </c>
      <c r="H30" s="28" t="str">
        <f>IF(AND(B30="",B29="",B28&lt;&gt;""),_xlfn.TEXTJOIN(" ",TRUE,SUM($S$16:S29)*(1+$U$20/100),$U$19),IF(AND(B30="",B29&lt;&gt;""),$U$18,IF(B30&lt;&gt;"",_xlfn.TEXTJOIN(" ",TRUE,T30*D30*(1+$U$20/100),$U$19),"")))</f>
        <v/>
      </c>
      <c r="S30">
        <f t="shared" si="1"/>
        <v>0</v>
      </c>
      <c r="T30">
        <f>IF(B30="",0,VLOOKUP(B30,Arkusz2!A:D,3,FALSE))</f>
        <v>0</v>
      </c>
    </row>
    <row r="31" spans="1:21" x14ac:dyDescent="0.25">
      <c r="A31" s="26" t="str">
        <f t="shared" si="2"/>
        <v/>
      </c>
      <c r="B31" s="27"/>
      <c r="C31" s="28" t="str">
        <f>IF(B31="","",_xlfn.TEXTJOIN(" ",TRUE,VLOOKUP(B31,Arkusz2!A:D,3,FALSE),$U$19))</f>
        <v/>
      </c>
      <c r="D31" s="29"/>
      <c r="E31" s="28" t="str">
        <f t="shared" si="0"/>
        <v/>
      </c>
      <c r="F31" s="28" t="str">
        <f>IF(AND(B31="",B30="",B29&lt;&gt;""),IFERROR(_xlfn.TEXTJOIN(" ",TRUE,SUM($S$16:S30),$U$19),0),IF(AND(B31="",B30&lt;&gt;""),$U$16,IF(B31&lt;&gt;"",_xlfn.TEXTJOIN("",TRUE,$U$20,"%"),"")))</f>
        <v/>
      </c>
      <c r="G31" s="28" t="str">
        <f>IF(AND(B31="",B30="",B29&lt;&gt;""),IFERROR(_xlfn.TEXTJOIN(" ",TRUE,SUM($S$16:S30)*($U$20/100),$U$19),0),IF(AND(B31="",B30&lt;&gt;""),$U$17,IF(B31&lt;&gt;"",_xlfn.TEXTJOIN(" ",TRUE,T31*D31*$U$20/100,$U$19),"")))</f>
        <v/>
      </c>
      <c r="H31" s="28" t="str">
        <f>IF(AND(B31="",B30="",B29&lt;&gt;""),_xlfn.TEXTJOIN(" ",TRUE,SUM($S$16:S30)*(1+$U$20/100),$U$19),IF(AND(B31="",B30&lt;&gt;""),$U$18,IF(B31&lt;&gt;"",_xlfn.TEXTJOIN(" ",TRUE,T31*D31*(1+$U$20/100),$U$19),"")))</f>
        <v/>
      </c>
      <c r="S31">
        <f t="shared" si="1"/>
        <v>0</v>
      </c>
      <c r="T31">
        <f>IF(B31="",0,VLOOKUP(B31,Arkusz2!A:D,3,FALSE))</f>
        <v>0</v>
      </c>
    </row>
    <row r="32" spans="1:21" x14ac:dyDescent="0.25">
      <c r="A32" s="26" t="str">
        <f t="shared" si="2"/>
        <v/>
      </c>
      <c r="B32" s="27"/>
      <c r="C32" s="28" t="str">
        <f>IF(B32="","",_xlfn.TEXTJOIN(" ",TRUE,VLOOKUP(B32,Arkusz2!A:D,3,FALSE),$U$19))</f>
        <v/>
      </c>
      <c r="D32" s="29"/>
      <c r="E32" s="28" t="str">
        <f t="shared" si="0"/>
        <v/>
      </c>
      <c r="F32" s="28" t="str">
        <f>IF(AND(B32="",B31="",B30&lt;&gt;""),IFERROR(_xlfn.TEXTJOIN(" ",TRUE,SUM($S$16:S31),$U$19),0),IF(AND(B32="",B31&lt;&gt;""),$U$16,IF(B32&lt;&gt;"",_xlfn.TEXTJOIN("",TRUE,$U$20,"%"),"")))</f>
        <v/>
      </c>
      <c r="G32" s="28" t="str">
        <f>IF(AND(B32="",B31="",B30&lt;&gt;""),IFERROR(_xlfn.TEXTJOIN(" ",TRUE,SUM($S$16:S31)*($U$20/100),$U$19),0),IF(AND(B32="",B31&lt;&gt;""),$U$17,IF(B32&lt;&gt;"",_xlfn.TEXTJOIN(" ",TRUE,T32*D32*$U$20/100,$U$19),"")))</f>
        <v/>
      </c>
      <c r="H32" s="28" t="str">
        <f>IF(AND(B32="",B31="",B30&lt;&gt;""),_xlfn.TEXTJOIN(" ",TRUE,SUM($S$16:S31)*(1+$U$20/100),$U$19),IF(AND(B32="",B31&lt;&gt;""),$U$18,IF(B32&lt;&gt;"",_xlfn.TEXTJOIN(" ",TRUE,T32*D32*(1+$U$20/100),$U$19),"")))</f>
        <v/>
      </c>
      <c r="S32">
        <f t="shared" si="1"/>
        <v>0</v>
      </c>
      <c r="T32">
        <f>IF(B32="",0,VLOOKUP(B32,Arkusz2!A:D,3,FALSE))</f>
        <v>0</v>
      </c>
    </row>
    <row r="33" spans="1:20" x14ac:dyDescent="0.25">
      <c r="A33" s="26" t="str">
        <f t="shared" si="2"/>
        <v/>
      </c>
      <c r="B33" s="27"/>
      <c r="C33" s="28" t="str">
        <f>IF(B33="","",_xlfn.TEXTJOIN(" ",TRUE,VLOOKUP(B33,Arkusz2!A:D,3,FALSE),$U$19))</f>
        <v/>
      </c>
      <c r="D33" s="29"/>
      <c r="E33" s="28" t="str">
        <f t="shared" si="0"/>
        <v/>
      </c>
      <c r="F33" s="28" t="str">
        <f>IF(AND(B33="",B32="",B31&lt;&gt;""),IFERROR(_xlfn.TEXTJOIN(" ",TRUE,SUM($S$16:S32),$U$19),0),IF(AND(B33="",B32&lt;&gt;""),$U$16,IF(B33&lt;&gt;"",_xlfn.TEXTJOIN("",TRUE,$U$20,"%"),"")))</f>
        <v/>
      </c>
      <c r="G33" s="28" t="str">
        <f>IF(AND(B33="",B32="",B31&lt;&gt;""),IFERROR(_xlfn.TEXTJOIN(" ",TRUE,SUM($S$16:S32)*($U$20/100),$U$19),0),IF(AND(B33="",B32&lt;&gt;""),$U$17,IF(B33&lt;&gt;"",_xlfn.TEXTJOIN(" ",TRUE,T33*D33*$U$20/100,$U$19),"")))</f>
        <v/>
      </c>
      <c r="H33" s="28" t="str">
        <f>IF(AND(B33="",B32="",B31&lt;&gt;""),_xlfn.TEXTJOIN(" ",TRUE,SUM($S$16:S32)*(1+$U$20/100),$U$19),IF(AND(B33="",B32&lt;&gt;""),$U$18,IF(B33&lt;&gt;"",_xlfn.TEXTJOIN(" ",TRUE,T33*D33*(1+$U$20/100),$U$19),"")))</f>
        <v/>
      </c>
      <c r="S33">
        <f t="shared" si="1"/>
        <v>0</v>
      </c>
      <c r="T33">
        <f>IF(B33="",0,VLOOKUP(B33,Arkusz2!A:D,3,FALSE))</f>
        <v>0</v>
      </c>
    </row>
    <row r="34" spans="1:20" x14ac:dyDescent="0.25">
      <c r="A34" s="26" t="str">
        <f t="shared" si="2"/>
        <v/>
      </c>
      <c r="B34" s="27"/>
      <c r="C34" s="28" t="str">
        <f>IF(B34="","",_xlfn.TEXTJOIN(" ",TRUE,VLOOKUP(B34,Arkusz2!A:D,3,FALSE),$U$19))</f>
        <v/>
      </c>
      <c r="D34" s="29"/>
      <c r="E34" s="28" t="str">
        <f t="shared" si="0"/>
        <v/>
      </c>
      <c r="F34" s="28" t="str">
        <f>IF(AND(B34="",B33="",B32&lt;&gt;""),IFERROR(_xlfn.TEXTJOIN(" ",TRUE,SUM($S$16:S33),$U$19),0),IF(AND(B34="",B33&lt;&gt;""),$U$16,IF(B34&lt;&gt;"",_xlfn.TEXTJOIN("",TRUE,$U$20,"%"),"")))</f>
        <v/>
      </c>
      <c r="G34" s="28" t="str">
        <f>IF(AND(B34="",B33="",B32&lt;&gt;""),IFERROR(_xlfn.TEXTJOIN(" ",TRUE,SUM($S$16:S33)*($U$20/100),$U$19),0),IF(AND(B34="",B33&lt;&gt;""),$U$17,IF(B34&lt;&gt;"",_xlfn.TEXTJOIN(" ",TRUE,T34*D34*$U$20/100,$U$19),"")))</f>
        <v/>
      </c>
      <c r="H34" s="28" t="str">
        <f>IF(AND(B34="",B33="",B32&lt;&gt;""),_xlfn.TEXTJOIN(" ",TRUE,SUM($S$16:S33)*(1+$U$20/100),$U$19),IF(AND(B34="",B33&lt;&gt;""),$U$18,IF(B34&lt;&gt;"",_xlfn.TEXTJOIN(" ",TRUE,T34*D34*(1+$U$20/100),$U$19),"")))</f>
        <v/>
      </c>
      <c r="S34">
        <f t="shared" si="1"/>
        <v>0</v>
      </c>
      <c r="T34">
        <f>IF(B34="",0,VLOOKUP(B34,Arkusz2!A:D,3,FALSE))</f>
        <v>0</v>
      </c>
    </row>
    <row r="35" spans="1:20" x14ac:dyDescent="0.25">
      <c r="A35" s="26" t="str">
        <f t="shared" si="2"/>
        <v/>
      </c>
      <c r="B35" s="27"/>
      <c r="C35" s="28" t="str">
        <f>IF(B35="","",_xlfn.TEXTJOIN(" ",TRUE,VLOOKUP(B35,Arkusz2!A:D,3,FALSE),$U$19))</f>
        <v/>
      </c>
      <c r="D35" s="29"/>
      <c r="E35" s="28" t="str">
        <f t="shared" si="0"/>
        <v/>
      </c>
      <c r="F35" s="28" t="str">
        <f>IF(AND(B35="",B34="",B33&lt;&gt;""),IFERROR(_xlfn.TEXTJOIN(" ",TRUE,SUM($S$16:S34),$U$19),0),IF(AND(B35="",B34&lt;&gt;""),$U$16,IF(B35&lt;&gt;"",_xlfn.TEXTJOIN("",TRUE,$U$20,"%"),"")))</f>
        <v/>
      </c>
      <c r="G35" s="28" t="str">
        <f>IF(AND(B35="",B34="",B33&lt;&gt;""),IFERROR(_xlfn.TEXTJOIN(" ",TRUE,SUM($S$16:S34)*($U$20/100),$U$19),0),IF(AND(B35="",B34&lt;&gt;""),$U$17,IF(B35&lt;&gt;"",_xlfn.TEXTJOIN(" ",TRUE,T35*D35*$U$20/100,$U$19),"")))</f>
        <v/>
      </c>
      <c r="H35" s="28" t="str">
        <f>IF(AND(B35="",B34="",B33&lt;&gt;""),_xlfn.TEXTJOIN(" ",TRUE,SUM($S$16:S34)*(1+$U$20/100),$U$19),IF(AND(B35="",B34&lt;&gt;""),$U$18,IF(B35&lt;&gt;"",_xlfn.TEXTJOIN(" ",TRUE,T35*D35*(1+$U$20/100),$U$19),"")))</f>
        <v/>
      </c>
      <c r="S35">
        <f t="shared" si="1"/>
        <v>0</v>
      </c>
      <c r="T35">
        <f>IF(B35="",0,VLOOKUP(B35,Arkusz2!A:D,3,FALSE))</f>
        <v>0</v>
      </c>
    </row>
    <row r="36" spans="1:20" x14ac:dyDescent="0.25">
      <c r="A36" s="26" t="str">
        <f t="shared" si="2"/>
        <v/>
      </c>
      <c r="B36" s="27"/>
      <c r="C36" s="28" t="str">
        <f>IF(B36="","",_xlfn.TEXTJOIN(" ",TRUE,VLOOKUP(B36,Arkusz2!A:D,3,FALSE),$U$19))</f>
        <v/>
      </c>
      <c r="D36" s="29"/>
      <c r="E36" s="28" t="str">
        <f t="shared" si="0"/>
        <v/>
      </c>
      <c r="F36" s="28" t="str">
        <f>IF(AND(B36="",B35="",B34&lt;&gt;""),IFERROR(_xlfn.TEXTJOIN(" ",TRUE,SUM($S$16:S35),$U$19),0),IF(AND(B36="",B35&lt;&gt;""),$U$16,IF(B36&lt;&gt;"",_xlfn.TEXTJOIN("",TRUE,$U$20,"%"),"")))</f>
        <v/>
      </c>
      <c r="G36" s="28" t="str">
        <f>IF(AND(B36="",B35="",B34&lt;&gt;""),IFERROR(_xlfn.TEXTJOIN(" ",TRUE,SUM($S$16:S35)*($U$20/100),$U$19),0),IF(AND(B36="",B35&lt;&gt;""),$U$17,IF(B36&lt;&gt;"",_xlfn.TEXTJOIN(" ",TRUE,T36*D36*$U$20/100,$U$19),"")))</f>
        <v/>
      </c>
      <c r="H36" s="28" t="str">
        <f>IF(AND(B36="",B35="",B34&lt;&gt;""),_xlfn.TEXTJOIN(" ",TRUE,SUM($S$16:S35)*(1+$U$20/100),$U$19),IF(AND(B36="",B35&lt;&gt;""),$U$18,IF(B36&lt;&gt;"",_xlfn.TEXTJOIN(" ",TRUE,T36*D36*(1+$U$20/100),$U$19),"")))</f>
        <v/>
      </c>
      <c r="S36">
        <f t="shared" si="1"/>
        <v>0</v>
      </c>
      <c r="T36">
        <f>IF(B36="",0,VLOOKUP(B36,Arkusz2!A:D,3,FALSE))</f>
        <v>0</v>
      </c>
    </row>
    <row r="37" spans="1:20" x14ac:dyDescent="0.25">
      <c r="A37" s="26" t="str">
        <f t="shared" si="2"/>
        <v/>
      </c>
      <c r="B37" s="27"/>
      <c r="C37" s="28" t="str">
        <f>IF(B37="","",_xlfn.TEXTJOIN(" ",TRUE,VLOOKUP(B37,Arkusz2!A:D,3,FALSE),$U$19))</f>
        <v/>
      </c>
      <c r="D37" s="29"/>
      <c r="E37" s="28" t="str">
        <f t="shared" si="0"/>
        <v/>
      </c>
      <c r="F37" s="28" t="str">
        <f>IF(AND(B37="",B36="",B35&lt;&gt;""),IFERROR(_xlfn.TEXTJOIN(" ",TRUE,SUM($S$16:S36),$U$19),0),IF(AND(B37="",B36&lt;&gt;""),$U$16,IF(B37&lt;&gt;"",_xlfn.TEXTJOIN("",TRUE,$U$20,"%"),"")))</f>
        <v/>
      </c>
      <c r="G37" s="28" t="str">
        <f>IF(AND(B37="",B36="",B35&lt;&gt;""),IFERROR(_xlfn.TEXTJOIN(" ",TRUE,SUM($S$16:S36)*($U$20/100),$U$19),0),IF(AND(B37="",B36&lt;&gt;""),$U$17,IF(B37&lt;&gt;"",_xlfn.TEXTJOIN(" ",TRUE,T37*D37*$U$20/100,$U$19),"")))</f>
        <v/>
      </c>
      <c r="H37" s="28" t="str">
        <f>IF(AND(B37="",B36="",B35&lt;&gt;""),_xlfn.TEXTJOIN(" ",TRUE,SUM($S$16:S36)*(1+$U$20/100),$U$19),IF(AND(B37="",B36&lt;&gt;""),$U$18,IF(B37&lt;&gt;"",_xlfn.TEXTJOIN(" ",TRUE,T37*D37*(1+$U$20/100),$U$19),"")))</f>
        <v/>
      </c>
      <c r="S37">
        <f t="shared" si="1"/>
        <v>0</v>
      </c>
      <c r="T37">
        <f>IF(B37="",0,VLOOKUP(B37,Arkusz2!A:D,3,FALSE))</f>
        <v>0</v>
      </c>
    </row>
    <row r="38" spans="1:20" x14ac:dyDescent="0.25">
      <c r="A38" s="26" t="str">
        <f t="shared" si="2"/>
        <v/>
      </c>
      <c r="B38" s="27"/>
      <c r="C38" s="28" t="str">
        <f>IF(B38="","",_xlfn.TEXTJOIN(" ",TRUE,VLOOKUP(B38,Arkusz2!A:D,3,FALSE),$U$19))</f>
        <v/>
      </c>
      <c r="D38" s="29"/>
      <c r="E38" s="28" t="str">
        <f t="shared" si="0"/>
        <v/>
      </c>
      <c r="F38" s="28" t="str">
        <f>IF(AND(B38="",B37="",B36&lt;&gt;""),IFERROR(_xlfn.TEXTJOIN(" ",TRUE,SUM($S$16:S37),$U$19),0),IF(AND(B38="",B37&lt;&gt;""),$U$16,IF(B38&lt;&gt;"",_xlfn.TEXTJOIN("",TRUE,$U$20,"%"),"")))</f>
        <v/>
      </c>
      <c r="G38" s="28" t="str">
        <f>IF(AND(B38="",B37="",B36&lt;&gt;""),IFERROR(_xlfn.TEXTJOIN(" ",TRUE,SUM($S$16:S37)*($U$20/100),$U$19),0),IF(AND(B38="",B37&lt;&gt;""),$U$17,IF(B38&lt;&gt;"",_xlfn.TEXTJOIN(" ",TRUE,T38*D38*$U$20/100,$U$19),"")))</f>
        <v/>
      </c>
      <c r="H38" s="28" t="str">
        <f>IF(AND(B38="",B37="",B36&lt;&gt;""),_xlfn.TEXTJOIN(" ",TRUE,SUM($S$16:S37)*(1+$U$20/100),$U$19),IF(AND(B38="",B37&lt;&gt;""),$U$18,IF(B38&lt;&gt;"",_xlfn.TEXTJOIN(" ",TRUE,T38*D38*(1+$U$20/100),$U$19),"")))</f>
        <v/>
      </c>
      <c r="S38">
        <f t="shared" si="1"/>
        <v>0</v>
      </c>
      <c r="T38">
        <f>IF(B38="",0,VLOOKUP(B38,Arkusz2!A:D,3,FALSE))</f>
        <v>0</v>
      </c>
    </row>
    <row r="39" spans="1:20" x14ac:dyDescent="0.25">
      <c r="A39" s="26" t="str">
        <f t="shared" si="2"/>
        <v/>
      </c>
      <c r="B39" s="27"/>
      <c r="C39" s="28" t="str">
        <f>IF(B39="","",_xlfn.TEXTJOIN(" ",TRUE,VLOOKUP(B39,Arkusz2!A:D,3,FALSE),$U$19))</f>
        <v/>
      </c>
      <c r="D39" s="29"/>
      <c r="E39" s="28" t="str">
        <f t="shared" si="0"/>
        <v/>
      </c>
      <c r="F39" s="28" t="str">
        <f>IF(AND(B39="",B38="",B37&lt;&gt;""),IFERROR(_xlfn.TEXTJOIN(" ",TRUE,SUM($S$16:S38),$U$19),0),IF(AND(B39="",B38&lt;&gt;""),$U$16,IF(B39&lt;&gt;"",_xlfn.TEXTJOIN("",TRUE,$U$20,"%"),"")))</f>
        <v/>
      </c>
      <c r="G39" s="28" t="str">
        <f>IF(AND(B39="",B38="",B37&lt;&gt;""),IFERROR(_xlfn.TEXTJOIN(" ",TRUE,SUM($S$16:S38)*($U$20/100),$U$19),0),IF(AND(B39="",B38&lt;&gt;""),$U$17,IF(B39&lt;&gt;"",_xlfn.TEXTJOIN(" ",TRUE,T39*D39*$U$20/100,$U$19),"")))</f>
        <v/>
      </c>
      <c r="H39" s="28" t="str">
        <f>IF(AND(B39="",B38="",B37&lt;&gt;""),_xlfn.TEXTJOIN(" ",TRUE,SUM($S$16:S38)*(1+$U$20/100),$U$19),IF(AND(B39="",B38&lt;&gt;""),$U$18,IF(B39&lt;&gt;"",_xlfn.TEXTJOIN(" ",TRUE,T39*D39*(1+$U$20/100),$U$19),"")))</f>
        <v/>
      </c>
      <c r="S39">
        <f t="shared" si="1"/>
        <v>0</v>
      </c>
      <c r="T39">
        <f>IF(B39="",0,VLOOKUP(B39,Arkusz2!A:D,3,FALSE))</f>
        <v>0</v>
      </c>
    </row>
    <row r="40" spans="1:20" x14ac:dyDescent="0.25">
      <c r="A40" s="26" t="str">
        <f t="shared" si="2"/>
        <v/>
      </c>
      <c r="B40" s="27"/>
      <c r="C40" s="28" t="str">
        <f>IF(B40="","",_xlfn.TEXTJOIN(" ",TRUE,VLOOKUP(B40,Arkusz2!A:D,3,FALSE),$U$19))</f>
        <v/>
      </c>
      <c r="D40" s="29"/>
      <c r="E40" s="28" t="str">
        <f t="shared" si="0"/>
        <v/>
      </c>
      <c r="F40" s="28" t="str">
        <f>IF(AND(B40="",B39="",B38&lt;&gt;""),IFERROR(_xlfn.TEXTJOIN(" ",TRUE,SUM($S$16:S39),$U$19),0),IF(AND(B40="",B39&lt;&gt;""),$U$16,IF(B40&lt;&gt;"",_xlfn.TEXTJOIN("",TRUE,$U$20,"%"),"")))</f>
        <v/>
      </c>
      <c r="G40" s="28" t="str">
        <f>IF(AND(B40="",B39="",B38&lt;&gt;""),IFERROR(_xlfn.TEXTJOIN(" ",TRUE,SUM($S$16:S39)*($U$20/100),$U$19),0),IF(AND(B40="",B39&lt;&gt;""),$U$17,IF(B40&lt;&gt;"",_xlfn.TEXTJOIN(" ",TRUE,T40*D40*$U$20/100,$U$19),"")))</f>
        <v/>
      </c>
      <c r="H40" s="28" t="str">
        <f>IF(AND(B40="",B39="",B38&lt;&gt;""),_xlfn.TEXTJOIN(" ",TRUE,SUM($S$16:S39)*(1+$U$20/100),$U$19),IF(AND(B40="",B39&lt;&gt;""),$U$18,IF(B40&lt;&gt;"",_xlfn.TEXTJOIN(" ",TRUE,T40*D40*(1+$U$20/100),$U$19),"")))</f>
        <v/>
      </c>
      <c r="S40">
        <f t="shared" si="1"/>
        <v>0</v>
      </c>
      <c r="T40">
        <f>IF(B40="",0,VLOOKUP(B40,Arkusz2!A:D,3,FALSE))</f>
        <v>0</v>
      </c>
    </row>
    <row r="41" spans="1:20" x14ac:dyDescent="0.25">
      <c r="A41" s="26" t="str">
        <f t="shared" si="2"/>
        <v/>
      </c>
      <c r="B41" s="27"/>
      <c r="C41" s="28" t="str">
        <f>IF(B41="","",_xlfn.TEXTJOIN(" ",TRUE,VLOOKUP(B41,Arkusz2!A:D,3,FALSE),$U$19))</f>
        <v/>
      </c>
      <c r="D41" s="29"/>
      <c r="E41" s="28" t="str">
        <f t="shared" si="0"/>
        <v/>
      </c>
      <c r="F41" s="28" t="str">
        <f>IF(AND(B41="",B40="",B39&lt;&gt;""),IFERROR(_xlfn.TEXTJOIN(" ",TRUE,SUM($S$16:S40),$U$19),0),IF(AND(B41="",B40&lt;&gt;""),$U$16,IF(B41&lt;&gt;"",_xlfn.TEXTJOIN("",TRUE,$U$20,"%"),"")))</f>
        <v/>
      </c>
      <c r="G41" s="28" t="str">
        <f>IF(AND(B41="",B40="",B39&lt;&gt;""),IFERROR(_xlfn.TEXTJOIN(" ",TRUE,SUM($S$16:S40)*($U$20/100),$U$19),0),IF(AND(B41="",B40&lt;&gt;""),$U$17,IF(B41&lt;&gt;"",_xlfn.TEXTJOIN(" ",TRUE,T41*D41*$U$20/100,$U$19),"")))</f>
        <v/>
      </c>
      <c r="H41" s="28" t="str">
        <f>IF(AND(B41="",B40="",B39&lt;&gt;""),_xlfn.TEXTJOIN(" ",TRUE,SUM($S$16:S40)*(1+$U$20/100),$U$19),IF(AND(B41="",B40&lt;&gt;""),$U$18,IF(B41&lt;&gt;"",_xlfn.TEXTJOIN(" ",TRUE,T41*D41*(1+$U$20/100),$U$19),"")))</f>
        <v/>
      </c>
      <c r="S41">
        <f t="shared" si="1"/>
        <v>0</v>
      </c>
      <c r="T41">
        <f>IF(B41="",0,VLOOKUP(B41,Arkusz2!A:D,3,FALSE))</f>
        <v>0</v>
      </c>
    </row>
    <row r="42" spans="1:20" x14ac:dyDescent="0.25">
      <c r="A42" s="26" t="str">
        <f t="shared" si="2"/>
        <v/>
      </c>
      <c r="B42" s="27"/>
      <c r="C42" s="28" t="str">
        <f>IF(B42="","",_xlfn.TEXTJOIN(" ",TRUE,VLOOKUP(B42,Arkusz2!A:D,3,FALSE),$U$19))</f>
        <v/>
      </c>
      <c r="D42" s="29"/>
      <c r="E42" s="28" t="str">
        <f t="shared" si="0"/>
        <v/>
      </c>
      <c r="F42" s="28" t="str">
        <f>IF(AND(B42="",B41="",B40&lt;&gt;""),IFERROR(_xlfn.TEXTJOIN(" ",TRUE,SUM($S$16:S41),$U$19),0),IF(AND(B42="",B41&lt;&gt;""),$U$16,IF(B42&lt;&gt;"",_xlfn.TEXTJOIN("",TRUE,$U$20,"%"),"")))</f>
        <v/>
      </c>
      <c r="G42" s="28" t="str">
        <f>IF(AND(B42="",B41="",B40&lt;&gt;""),IFERROR(_xlfn.TEXTJOIN(" ",TRUE,SUM($S$16:S41)*($U$20/100),$U$19),0),IF(AND(B42="",B41&lt;&gt;""),$U$17,IF(B42&lt;&gt;"",_xlfn.TEXTJOIN(" ",TRUE,T42*D42*$U$20/100,$U$19),"")))</f>
        <v/>
      </c>
      <c r="H42" s="28" t="str">
        <f>IF(AND(B42="",B41="",B40&lt;&gt;""),_xlfn.TEXTJOIN(" ",TRUE,SUM($S$16:S41)*(1+$U$20/100),$U$19),IF(AND(B42="",B41&lt;&gt;""),$U$18,IF(B42&lt;&gt;"",_xlfn.TEXTJOIN(" ",TRUE,T42*D42*(1+$U$20/100),$U$19),"")))</f>
        <v/>
      </c>
      <c r="S42">
        <f t="shared" si="1"/>
        <v>0</v>
      </c>
      <c r="T42">
        <f>IF(B42="",0,VLOOKUP(B42,Arkusz2!A:D,3,FALSE))</f>
        <v>0</v>
      </c>
    </row>
    <row r="43" spans="1:20" x14ac:dyDescent="0.25">
      <c r="A43" s="26" t="str">
        <f t="shared" si="2"/>
        <v/>
      </c>
      <c r="B43" s="27"/>
      <c r="C43" s="28" t="str">
        <f>IF(B43="","",_xlfn.TEXTJOIN(" ",TRUE,VLOOKUP(B43,Arkusz2!A:D,3,FALSE),$U$19))</f>
        <v/>
      </c>
      <c r="D43" s="29"/>
      <c r="E43" s="28" t="str">
        <f t="shared" si="0"/>
        <v/>
      </c>
      <c r="F43" s="28" t="str">
        <f>IF(AND(B43="",B42="",B41&lt;&gt;""),IFERROR(_xlfn.TEXTJOIN(" ",TRUE,SUM($S$16:S42),$U$19),0),IF(AND(B43="",B42&lt;&gt;""),$U$16,IF(B43&lt;&gt;"",_xlfn.TEXTJOIN("",TRUE,$U$20,"%"),"")))</f>
        <v/>
      </c>
      <c r="G43" s="28" t="str">
        <f>IF(AND(B43="",B42="",B41&lt;&gt;""),IFERROR(_xlfn.TEXTJOIN(" ",TRUE,SUM($S$16:S42)*($U$20/100),$U$19),0),IF(AND(B43="",B42&lt;&gt;""),$U$17,IF(B43&lt;&gt;"",_xlfn.TEXTJOIN(" ",TRUE,T43*D43*$U$20/100,$U$19),"")))</f>
        <v/>
      </c>
      <c r="H43" s="28" t="str">
        <f>IF(AND(B43="",B42="",B41&lt;&gt;""),_xlfn.TEXTJOIN(" ",TRUE,SUM($S$16:S42)*(1+$U$20/100),$U$19),IF(AND(B43="",B42&lt;&gt;""),$U$18,IF(B43&lt;&gt;"",_xlfn.TEXTJOIN(" ",TRUE,T43*D43*(1+$U$20/100),$U$19),"")))</f>
        <v/>
      </c>
      <c r="S43">
        <f t="shared" si="1"/>
        <v>0</v>
      </c>
      <c r="T43">
        <f>IF(B43="",0,VLOOKUP(B43,Arkusz2!A:D,3,FALSE))</f>
        <v>0</v>
      </c>
    </row>
    <row r="44" spans="1:20" x14ac:dyDescent="0.25">
      <c r="A44" s="26" t="str">
        <f t="shared" si="2"/>
        <v/>
      </c>
      <c r="B44" s="27"/>
      <c r="C44" s="28" t="str">
        <f>IF(B44="","",_xlfn.TEXTJOIN(" ",TRUE,VLOOKUP(B44,Arkusz2!A:D,3,FALSE),$U$19))</f>
        <v/>
      </c>
      <c r="D44" s="29"/>
      <c r="E44" s="28" t="str">
        <f t="shared" si="0"/>
        <v/>
      </c>
      <c r="F44" s="28" t="str">
        <f>IF(AND(B44="",B43="",B42&lt;&gt;""),IFERROR(_xlfn.TEXTJOIN(" ",TRUE,SUM($S$16:S43),$U$19),0),IF(AND(B44="",B43&lt;&gt;""),$U$16,IF(B44&lt;&gt;"",_xlfn.TEXTJOIN("",TRUE,$U$20,"%"),"")))</f>
        <v/>
      </c>
      <c r="G44" s="28" t="str">
        <f>IF(AND(B44="",B43="",B42&lt;&gt;""),IFERROR(_xlfn.TEXTJOIN(" ",TRUE,SUM($S$16:S43)*($U$20/100),$U$19),0),IF(AND(B44="",B43&lt;&gt;""),$U$17,IF(B44&lt;&gt;"",_xlfn.TEXTJOIN(" ",TRUE,T44*D44*$U$20/100,$U$19),"")))</f>
        <v/>
      </c>
      <c r="H44" s="28" t="str">
        <f>IF(AND(B44="",B43="",B42&lt;&gt;""),_xlfn.TEXTJOIN(" ",TRUE,SUM($S$16:S43)*(1+$U$20/100),$U$19),IF(AND(B44="",B43&lt;&gt;""),$U$18,IF(B44&lt;&gt;"",_xlfn.TEXTJOIN(" ",TRUE,T44*D44*(1+$U$20/100),$U$19),"")))</f>
        <v/>
      </c>
      <c r="S44">
        <f t="shared" si="1"/>
        <v>0</v>
      </c>
      <c r="T44">
        <f>IF(B44="",0,VLOOKUP(B44,Arkusz2!A:D,3,FALSE))</f>
        <v>0</v>
      </c>
    </row>
    <row r="45" spans="1:20" x14ac:dyDescent="0.25">
      <c r="A45" s="26" t="str">
        <f t="shared" si="2"/>
        <v/>
      </c>
      <c r="B45" s="27"/>
      <c r="C45" s="28" t="str">
        <f>IF(B45="","",_xlfn.TEXTJOIN(" ",TRUE,VLOOKUP(B45,Arkusz2!A:D,3,FALSE),$U$19))</f>
        <v/>
      </c>
      <c r="D45" s="29"/>
      <c r="E45" s="28" t="str">
        <f t="shared" si="0"/>
        <v/>
      </c>
      <c r="F45" s="28" t="str">
        <f>IF(AND(B45="",B44="",B43&lt;&gt;""),IFERROR(_xlfn.TEXTJOIN(" ",TRUE,SUM($S$16:S44),$U$19),0),IF(AND(B45="",B44&lt;&gt;""),$U$16,IF(B45&lt;&gt;"",_xlfn.TEXTJOIN("",TRUE,$U$20,"%"),"")))</f>
        <v/>
      </c>
      <c r="G45" s="28" t="str">
        <f>IF(AND(B45="",B44="",B43&lt;&gt;""),IFERROR(_xlfn.TEXTJOIN(" ",TRUE,SUM($S$16:S44)*($U$20/100),$U$19),0),IF(AND(B45="",B44&lt;&gt;""),$U$17,IF(B45&lt;&gt;"",_xlfn.TEXTJOIN(" ",TRUE,T45*D45*$U$20/100,$U$19),"")))</f>
        <v/>
      </c>
      <c r="H45" s="28" t="str">
        <f>IF(AND(B45="",B44="",B43&lt;&gt;""),_xlfn.TEXTJOIN(" ",TRUE,SUM($S$16:S44)*(1+$U$20/100),$U$19),IF(AND(B45="",B44&lt;&gt;""),$U$18,IF(B45&lt;&gt;"",_xlfn.TEXTJOIN(" ",TRUE,T45*D45*(1+$U$20/100),$U$19),"")))</f>
        <v/>
      </c>
      <c r="S45">
        <f t="shared" si="1"/>
        <v>0</v>
      </c>
      <c r="T45">
        <f>IF(B45="",0,VLOOKUP(B45,Arkusz2!A:D,3,FALSE))</f>
        <v>0</v>
      </c>
    </row>
    <row r="46" spans="1:20" x14ac:dyDescent="0.25">
      <c r="A46" s="26" t="str">
        <f t="shared" si="2"/>
        <v/>
      </c>
      <c r="B46" s="27"/>
      <c r="C46" s="28" t="str">
        <f>IF(B46="","",_xlfn.TEXTJOIN(" ",TRUE,VLOOKUP(B46,Arkusz2!A:D,3,FALSE),$U$19))</f>
        <v/>
      </c>
      <c r="D46" s="29"/>
      <c r="E46" s="28" t="str">
        <f t="shared" si="0"/>
        <v/>
      </c>
      <c r="F46" s="28" t="str">
        <f>IF(AND(B46="",B45="",B44&lt;&gt;""),IFERROR(_xlfn.TEXTJOIN(" ",TRUE,SUM($S$16:S45),$U$19),0),IF(AND(B46="",B45&lt;&gt;""),$U$16,IF(B46&lt;&gt;"",_xlfn.TEXTJOIN("",TRUE,$U$20,"%"),"")))</f>
        <v/>
      </c>
      <c r="G46" s="28" t="str">
        <f>IF(AND(B46="",B45="",B44&lt;&gt;""),IFERROR(_xlfn.TEXTJOIN(" ",TRUE,SUM($S$16:S45)*($U$20/100),$U$19),0),IF(AND(B46="",B45&lt;&gt;""),$U$17,IF(B46&lt;&gt;"",_xlfn.TEXTJOIN(" ",TRUE,T46*D46*$U$20/100,$U$19),"")))</f>
        <v/>
      </c>
      <c r="H46" s="28" t="str">
        <f>IF(AND(B46="",B45="",B44&lt;&gt;""),_xlfn.TEXTJOIN(" ",TRUE,SUM($S$16:S45)*(1+$U$20/100),$U$19),IF(AND(B46="",B45&lt;&gt;""),$U$18,IF(B46&lt;&gt;"",_xlfn.TEXTJOIN(" ",TRUE,T46*D46*(1+$U$20/100),$U$19),"")))</f>
        <v/>
      </c>
      <c r="S46">
        <f t="shared" si="1"/>
        <v>0</v>
      </c>
      <c r="T46">
        <f>IF(B46="",0,VLOOKUP(B46,Arkusz2!A:D,3,FALSE))</f>
        <v>0</v>
      </c>
    </row>
    <row r="47" spans="1:20" x14ac:dyDescent="0.25">
      <c r="A47" s="26" t="str">
        <f t="shared" si="2"/>
        <v/>
      </c>
      <c r="B47" s="27"/>
      <c r="C47" s="28" t="str">
        <f>IF(B47="","",_xlfn.TEXTJOIN(" ",TRUE,VLOOKUP(B47,Arkusz2!A:D,3,FALSE),$U$19))</f>
        <v/>
      </c>
      <c r="D47" s="29"/>
      <c r="E47" s="28" t="str">
        <f t="shared" si="0"/>
        <v/>
      </c>
      <c r="F47" s="28" t="str">
        <f>IF(AND(B47="",B46="",B45&lt;&gt;""),IFERROR(_xlfn.TEXTJOIN(" ",TRUE,SUM($S$16:S46),$U$19),0),IF(AND(B47="",B46&lt;&gt;""),$U$16,IF(B47&lt;&gt;"",_xlfn.TEXTJOIN("",TRUE,$U$20,"%"),"")))</f>
        <v/>
      </c>
      <c r="G47" s="28" t="str">
        <f>IF(AND(B47="",B46="",B45&lt;&gt;""),IFERROR(_xlfn.TEXTJOIN(" ",TRUE,SUM($S$16:S46)*($U$20/100),$U$19),0),IF(AND(B47="",B46&lt;&gt;""),$U$17,IF(B47&lt;&gt;"",_xlfn.TEXTJOIN(" ",TRUE,T47*D47*$U$20/100,$U$19),"")))</f>
        <v/>
      </c>
      <c r="H47" s="28" t="str">
        <f>IF(AND(B47="",B46="",B45&lt;&gt;""),_xlfn.TEXTJOIN(" ",TRUE,SUM($S$16:S46)*(1+$U$20/100),$U$19),IF(AND(B47="",B46&lt;&gt;""),$U$18,IF(B47&lt;&gt;"",_xlfn.TEXTJOIN(" ",TRUE,T47*D47*(1+$U$20/100),$U$19),"")))</f>
        <v/>
      </c>
      <c r="S47">
        <f t="shared" si="1"/>
        <v>0</v>
      </c>
      <c r="T47">
        <f>IF(B47="",0,VLOOKUP(B47,Arkusz2!A:D,3,FALSE))</f>
        <v>0</v>
      </c>
    </row>
    <row r="48" spans="1:20" x14ac:dyDescent="0.25">
      <c r="A48" s="26" t="str">
        <f t="shared" si="2"/>
        <v/>
      </c>
      <c r="B48" s="27"/>
      <c r="C48" s="28" t="str">
        <f>IF(B48="","",_xlfn.TEXTJOIN(" ",TRUE,VLOOKUP(B48,Arkusz2!A:D,3,FALSE),$U$19))</f>
        <v/>
      </c>
      <c r="D48" s="29"/>
      <c r="E48" s="28" t="str">
        <f t="shared" si="0"/>
        <v/>
      </c>
      <c r="F48" s="28" t="str">
        <f>IF(AND(B48="",B47="",B46&lt;&gt;""),IFERROR(_xlfn.TEXTJOIN(" ",TRUE,SUM($S$16:S47),$U$19),0),IF(AND(B48="",B47&lt;&gt;""),$U$16,IF(B48&lt;&gt;"",_xlfn.TEXTJOIN("",TRUE,$U$20,"%"),"")))</f>
        <v/>
      </c>
      <c r="G48" s="28" t="str">
        <f>IF(AND(B48="",B47="",B46&lt;&gt;""),IFERROR(_xlfn.TEXTJOIN(" ",TRUE,SUM($S$16:S47)*($U$20/100),$U$19),0),IF(AND(B48="",B47&lt;&gt;""),$U$17,IF(B48&lt;&gt;"",_xlfn.TEXTJOIN(" ",TRUE,T48*D48*$U$20/100,$U$19),"")))</f>
        <v/>
      </c>
      <c r="H48" s="28" t="str">
        <f>IF(AND(B48="",B47="",B46&lt;&gt;""),_xlfn.TEXTJOIN(" ",TRUE,SUM($S$16:S47)*(1+$U$20/100),$U$19),IF(AND(B48="",B47&lt;&gt;""),$U$18,IF(B48&lt;&gt;"",_xlfn.TEXTJOIN(" ",TRUE,T48*D48*(1+$U$20/100),$U$19),"")))</f>
        <v/>
      </c>
      <c r="S48">
        <f t="shared" si="1"/>
        <v>0</v>
      </c>
      <c r="T48">
        <f>IF(B48="",0,VLOOKUP(B48,Arkusz2!A:D,3,FALSE))</f>
        <v>0</v>
      </c>
    </row>
    <row r="49" spans="1:20" x14ac:dyDescent="0.25">
      <c r="A49" s="26" t="str">
        <f t="shared" si="2"/>
        <v/>
      </c>
      <c r="B49" s="27"/>
      <c r="C49" s="28" t="str">
        <f>IF(B49="","",_xlfn.TEXTJOIN(" ",TRUE,VLOOKUP(B49,Arkusz2!A:D,3,FALSE),$U$19))</f>
        <v/>
      </c>
      <c r="D49" s="29"/>
      <c r="E49" s="28" t="str">
        <f t="shared" si="0"/>
        <v/>
      </c>
      <c r="F49" s="28" t="str">
        <f>IF(AND(B49="",B48="",B47&lt;&gt;""),IFERROR(_xlfn.TEXTJOIN(" ",TRUE,SUM($S$16:S48),$U$19),0),IF(AND(B49="",B48&lt;&gt;""),$U$16,IF(B49&lt;&gt;"",_xlfn.TEXTJOIN("",TRUE,$U$20,"%"),"")))</f>
        <v/>
      </c>
      <c r="G49" s="28" t="str">
        <f>IF(AND(B49="",B48="",B47&lt;&gt;""),IFERROR(_xlfn.TEXTJOIN(" ",TRUE,SUM($S$16:S48)*($U$20/100),$U$19),0),IF(AND(B49="",B48&lt;&gt;""),$U$17,IF(B49&lt;&gt;"",_xlfn.TEXTJOIN(" ",TRUE,T49*D49*$U$20/100,$U$19),"")))</f>
        <v/>
      </c>
      <c r="H49" s="28" t="str">
        <f>IF(AND(B49="",B48="",B47&lt;&gt;""),_xlfn.TEXTJOIN(" ",TRUE,SUM($S$16:S48)*(1+$U$20/100),$U$19),IF(AND(B49="",B48&lt;&gt;""),$U$18,IF(B49&lt;&gt;"",_xlfn.TEXTJOIN(" ",TRUE,T49*D49*(1+$U$20/100),$U$19),"")))</f>
        <v/>
      </c>
      <c r="S49">
        <f t="shared" si="1"/>
        <v>0</v>
      </c>
      <c r="T49">
        <f>IF(B49="",0,VLOOKUP(B49,Arkusz2!A:D,3,FALSE))</f>
        <v>0</v>
      </c>
    </row>
    <row r="50" spans="1:20" x14ac:dyDescent="0.25">
      <c r="A50" s="26" t="str">
        <f t="shared" si="2"/>
        <v/>
      </c>
      <c r="B50" s="27"/>
      <c r="C50" s="28" t="str">
        <f>IF(B50="","",_xlfn.TEXTJOIN(" ",TRUE,VLOOKUP(B50,Arkusz2!A:D,3,FALSE),$U$19))</f>
        <v/>
      </c>
      <c r="D50" s="29"/>
      <c r="E50" s="28" t="str">
        <f t="shared" si="0"/>
        <v/>
      </c>
      <c r="F50" s="28" t="str">
        <f>IF(AND(B50="",B49="",B48&lt;&gt;""),IFERROR(_xlfn.TEXTJOIN(" ",TRUE,SUM($S$16:S49),$U$19),0),IF(AND(B50="",B49&lt;&gt;""),$U$16,IF(B50&lt;&gt;"",_xlfn.TEXTJOIN("",TRUE,$U$20,"%"),"")))</f>
        <v/>
      </c>
      <c r="G50" s="28" t="str">
        <f>IF(AND(B50="",B49="",B48&lt;&gt;""),IFERROR(_xlfn.TEXTJOIN(" ",TRUE,SUM($S$16:S49)*($U$20/100),$U$19),0),IF(AND(B50="",B49&lt;&gt;""),$U$17,IF(B50&lt;&gt;"",_xlfn.TEXTJOIN(" ",TRUE,T50*D50*$U$20/100,$U$19),"")))</f>
        <v/>
      </c>
      <c r="H50" s="28" t="str">
        <f>IF(AND(B50="",B49="",B48&lt;&gt;""),_xlfn.TEXTJOIN(" ",TRUE,SUM($S$16:S49)*(1+$U$20/100),$U$19),IF(AND(B50="",B49&lt;&gt;""),$U$18,IF(B50&lt;&gt;"",_xlfn.TEXTJOIN(" ",TRUE,T50*D50*(1+$U$20/100),$U$19),"")))</f>
        <v/>
      </c>
      <c r="S50">
        <f t="shared" si="1"/>
        <v>0</v>
      </c>
      <c r="T50">
        <f>IF(B50="",0,VLOOKUP(B50,Arkusz2!A:D,3,FALSE))</f>
        <v>0</v>
      </c>
    </row>
    <row r="51" spans="1:20" x14ac:dyDescent="0.25">
      <c r="A51" s="26" t="str">
        <f t="shared" si="2"/>
        <v/>
      </c>
      <c r="B51" s="27"/>
      <c r="C51" s="28" t="str">
        <f>IF(B51="","",_xlfn.TEXTJOIN(" ",TRUE,VLOOKUP(B51,Arkusz2!A:D,3,FALSE),$U$19))</f>
        <v/>
      </c>
      <c r="D51" s="29"/>
      <c r="E51" s="28" t="str">
        <f t="shared" si="0"/>
        <v/>
      </c>
      <c r="F51" s="28" t="str">
        <f>IF(AND(B51="",B50="",B49&lt;&gt;""),IFERROR(_xlfn.TEXTJOIN(" ",TRUE,SUM($S$16:S50),$U$19),0),IF(AND(B51="",B50&lt;&gt;""),$U$16,IF(B51&lt;&gt;"",_xlfn.TEXTJOIN("",TRUE,$U$20,"%"),"")))</f>
        <v/>
      </c>
      <c r="G51" s="28" t="str">
        <f>IF(AND(B51="",B50="",B49&lt;&gt;""),IFERROR(_xlfn.TEXTJOIN(" ",TRUE,SUM($S$16:S50)*($U$20/100),$U$19),0),IF(AND(B51="",B50&lt;&gt;""),$U$17,IF(B51&lt;&gt;"",_xlfn.TEXTJOIN(" ",TRUE,T51*D51*$U$20/100,$U$19),"")))</f>
        <v/>
      </c>
      <c r="H51" s="28" t="str">
        <f>IF(AND(B51="",B50="",B49&lt;&gt;""),_xlfn.TEXTJOIN(" ",TRUE,SUM($S$16:S50)*(1+$U$20/100),$U$19),IF(AND(B51="",B50&lt;&gt;""),$U$18,IF(B51&lt;&gt;"",_xlfn.TEXTJOIN(" ",TRUE,T51*D51*(1+$U$20/100),$U$19),"")))</f>
        <v/>
      </c>
      <c r="S51">
        <f t="shared" si="1"/>
        <v>0</v>
      </c>
      <c r="T51">
        <f>IF(B51="",0,VLOOKUP(B51,Arkusz2!A:D,3,FALSE))</f>
        <v>0</v>
      </c>
    </row>
    <row r="52" spans="1:20" x14ac:dyDescent="0.25">
      <c r="A52" s="26" t="str">
        <f t="shared" si="2"/>
        <v/>
      </c>
      <c r="B52" s="27"/>
      <c r="C52" s="28" t="str">
        <f>IF(B52="","",_xlfn.TEXTJOIN(" ",TRUE,VLOOKUP(B52,Arkusz2!A:D,3,FALSE),$U$19))</f>
        <v/>
      </c>
      <c r="D52" s="29"/>
      <c r="E52" s="28" t="str">
        <f t="shared" si="0"/>
        <v/>
      </c>
      <c r="F52" s="28" t="str">
        <f>IF(AND(B52="",B51="",B50&lt;&gt;""),IFERROR(_xlfn.TEXTJOIN(" ",TRUE,SUM($S$16:S51),$U$19),0),IF(AND(B52="",B51&lt;&gt;""),$U$16,IF(B52&lt;&gt;"",_xlfn.TEXTJOIN("",TRUE,$U$20,"%"),"")))</f>
        <v/>
      </c>
      <c r="G52" s="28" t="str">
        <f>IF(AND(B52="",B51="",B50&lt;&gt;""),IFERROR(_xlfn.TEXTJOIN(" ",TRUE,SUM($S$16:S51)*($U$20/100),$U$19),0),IF(AND(B52="",B51&lt;&gt;""),$U$17,IF(B52&lt;&gt;"",_xlfn.TEXTJOIN(" ",TRUE,T52*D52*$U$20/100,$U$19),"")))</f>
        <v/>
      </c>
      <c r="H52" s="28" t="str">
        <f>IF(AND(B52="",B51="",B50&lt;&gt;""),_xlfn.TEXTJOIN(" ",TRUE,SUM($S$16:S51)*(1+$U$20/100),$U$19),IF(AND(B52="",B51&lt;&gt;""),$U$18,IF(B52&lt;&gt;"",_xlfn.TEXTJOIN(" ",TRUE,T52*D52*(1+$U$20/100),$U$19),"")))</f>
        <v/>
      </c>
      <c r="S52">
        <f t="shared" si="1"/>
        <v>0</v>
      </c>
      <c r="T52">
        <f>IF(B52="",0,VLOOKUP(B52,Arkusz2!A:D,3,FALSE))</f>
        <v>0</v>
      </c>
    </row>
    <row r="53" spans="1:20" x14ac:dyDescent="0.25">
      <c r="A53" s="26" t="str">
        <f t="shared" si="2"/>
        <v/>
      </c>
      <c r="B53" s="27"/>
      <c r="C53" s="28" t="str">
        <f>IF(B53="","",_xlfn.TEXTJOIN(" ",TRUE,VLOOKUP(B53,Arkusz2!A:D,3,FALSE),$U$19))</f>
        <v/>
      </c>
      <c r="D53" s="29"/>
      <c r="E53" s="28" t="str">
        <f t="shared" si="0"/>
        <v/>
      </c>
      <c r="F53" s="28" t="str">
        <f>IF(AND(B53="",B52="",B51&lt;&gt;""),IFERROR(_xlfn.TEXTJOIN(" ",TRUE,SUM($S$16:S52),$U$19),0),IF(AND(B53="",B52&lt;&gt;""),$U$16,IF(B53&lt;&gt;"",_xlfn.TEXTJOIN("",TRUE,$U$20,"%"),"")))</f>
        <v/>
      </c>
      <c r="G53" s="28" t="str">
        <f>IF(AND(B53="",B52="",B51&lt;&gt;""),IFERROR(_xlfn.TEXTJOIN(" ",TRUE,SUM($S$16:S52)*($U$20/100),$U$19),0),IF(AND(B53="",B52&lt;&gt;""),$U$17,IF(B53&lt;&gt;"",_xlfn.TEXTJOIN(" ",TRUE,T53*D53*$U$20/100,$U$19),"")))</f>
        <v/>
      </c>
      <c r="H53" s="28" t="str">
        <f>IF(AND(B53="",B52="",B51&lt;&gt;""),_xlfn.TEXTJOIN(" ",TRUE,SUM($S$16:S52)*(1+$U$20/100),$U$19),IF(AND(B53="",B52&lt;&gt;""),$U$18,IF(B53&lt;&gt;"",_xlfn.TEXTJOIN(" ",TRUE,T53*D53*(1+$U$20/100),$U$19),"")))</f>
        <v/>
      </c>
      <c r="S53">
        <f t="shared" si="1"/>
        <v>0</v>
      </c>
      <c r="T53">
        <f>IF(B53="",0,VLOOKUP(B53,Arkusz2!A:D,3,FALSE))</f>
        <v>0</v>
      </c>
    </row>
    <row r="54" spans="1:20" x14ac:dyDescent="0.25">
      <c r="A54" s="26" t="str">
        <f t="shared" si="2"/>
        <v/>
      </c>
      <c r="B54" s="27"/>
      <c r="C54" s="28" t="str">
        <f>IF(B54="","",_xlfn.TEXTJOIN(" ",TRUE,VLOOKUP(B54,Arkusz2!A:D,3,FALSE),$U$19))</f>
        <v/>
      </c>
      <c r="D54" s="29"/>
      <c r="E54" s="28" t="str">
        <f t="shared" si="0"/>
        <v/>
      </c>
      <c r="F54" s="28" t="str">
        <f>IF(AND(B54="",B53="",B52&lt;&gt;""),IFERROR(_xlfn.TEXTJOIN(" ",TRUE,SUM($S$16:S53),$U$19),0),IF(AND(B54="",B53&lt;&gt;""),$U$16,IF(B54&lt;&gt;"",_xlfn.TEXTJOIN("",TRUE,$U$20,"%"),"")))</f>
        <v/>
      </c>
      <c r="G54" s="28" t="str">
        <f>IF(AND(B54="",B53="",B52&lt;&gt;""),IFERROR(_xlfn.TEXTJOIN(" ",TRUE,SUM($S$16:S53)*($U$20/100),$U$19),0),IF(AND(B54="",B53&lt;&gt;""),$U$17,IF(B54&lt;&gt;"",_xlfn.TEXTJOIN(" ",TRUE,T54*D54*$U$20/100,$U$19),"")))</f>
        <v/>
      </c>
      <c r="H54" s="28" t="str">
        <f>IF(AND(B54="",B53="",B52&lt;&gt;""),_xlfn.TEXTJOIN(" ",TRUE,SUM($S$16:S53)*(1+$U$20/100),$U$19),IF(AND(B54="",B53&lt;&gt;""),$U$18,IF(B54&lt;&gt;"",_xlfn.TEXTJOIN(" ",TRUE,T54*D54*(1+$U$20/100),$U$19),"")))</f>
        <v/>
      </c>
      <c r="S54">
        <f t="shared" si="1"/>
        <v>0</v>
      </c>
      <c r="T54">
        <f>IF(B54="",0,VLOOKUP(B54,Arkusz2!A:D,3,FALSE))</f>
        <v>0</v>
      </c>
    </row>
    <row r="55" spans="1:20" x14ac:dyDescent="0.25">
      <c r="A55" s="26" t="str">
        <f t="shared" si="2"/>
        <v/>
      </c>
      <c r="B55" s="27"/>
      <c r="C55" s="28" t="str">
        <f>IF(B55="","",_xlfn.TEXTJOIN(" ",TRUE,VLOOKUP(B55,Arkusz2!A:D,3,FALSE),$U$19))</f>
        <v/>
      </c>
      <c r="D55" s="29"/>
      <c r="E55" s="28" t="str">
        <f t="shared" si="0"/>
        <v/>
      </c>
      <c r="F55" s="28" t="str">
        <f>IF(AND(B55="",B54="",B53&lt;&gt;""),IFERROR(_xlfn.TEXTJOIN(" ",TRUE,SUM($S$16:S54),$U$19),0),IF(AND(B55="",B54&lt;&gt;""),$U$16,IF(B55&lt;&gt;"",_xlfn.TEXTJOIN("",TRUE,$U$20,"%"),"")))</f>
        <v/>
      </c>
      <c r="G55" s="28" t="str">
        <f>IF(AND(B55="",B54="",B53&lt;&gt;""),IFERROR(_xlfn.TEXTJOIN(" ",TRUE,SUM($S$16:S54)*($U$20/100),$U$19),0),IF(AND(B55="",B54&lt;&gt;""),$U$17,IF(B55&lt;&gt;"",_xlfn.TEXTJOIN(" ",TRUE,T55*D55*$U$20/100,$U$19),"")))</f>
        <v/>
      </c>
      <c r="H55" s="28" t="str">
        <f>IF(AND(B55="",B54="",B53&lt;&gt;""),_xlfn.TEXTJOIN(" ",TRUE,SUM($S$16:S54)*(1+$U$20/100),$U$19),IF(AND(B55="",B54&lt;&gt;""),$U$18,IF(B55&lt;&gt;"",_xlfn.TEXTJOIN(" ",TRUE,T55*D55*(1+$U$20/100),$U$19),"")))</f>
        <v/>
      </c>
      <c r="S55">
        <f t="shared" si="1"/>
        <v>0</v>
      </c>
      <c r="T55">
        <f>IF(B55="",0,VLOOKUP(B55,Arkusz2!A:D,3,FALSE))</f>
        <v>0</v>
      </c>
    </row>
    <row r="56" spans="1:20" x14ac:dyDescent="0.25">
      <c r="A56" s="26" t="str">
        <f t="shared" si="2"/>
        <v/>
      </c>
      <c r="B56" s="27"/>
      <c r="C56" s="28" t="str">
        <f>IF(B56="","",_xlfn.TEXTJOIN(" ",TRUE,VLOOKUP(B56,Arkusz2!A:D,3,FALSE),$U$19))</f>
        <v/>
      </c>
      <c r="D56" s="29"/>
      <c r="E56" s="28" t="str">
        <f t="shared" si="0"/>
        <v/>
      </c>
      <c r="F56" s="28" t="str">
        <f>IF(AND(B56="",B55="",B54&lt;&gt;""),IFERROR(_xlfn.TEXTJOIN(" ",TRUE,SUM($S$16:S55),$U$19),0),IF(AND(B56="",B55&lt;&gt;""),$U$16,IF(B56&lt;&gt;"",_xlfn.TEXTJOIN("",TRUE,$U$20,"%"),"")))</f>
        <v/>
      </c>
      <c r="G56" s="28" t="str">
        <f>IF(AND(B56="",B55="",B54&lt;&gt;""),IFERROR(_xlfn.TEXTJOIN(" ",TRUE,SUM($S$16:S55)*($U$20/100),$U$19),0),IF(AND(B56="",B55&lt;&gt;""),$U$17,IF(B56&lt;&gt;"",_xlfn.TEXTJOIN(" ",TRUE,T56*D56*$U$20/100,$U$19),"")))</f>
        <v/>
      </c>
      <c r="H56" s="28" t="str">
        <f>IF(AND(B56="",B55="",B54&lt;&gt;""),_xlfn.TEXTJOIN(" ",TRUE,SUM($S$16:S55)*(1+$U$20/100),$U$19),IF(AND(B56="",B55&lt;&gt;""),$U$18,IF(B56&lt;&gt;"",_xlfn.TEXTJOIN(" ",TRUE,T56*D56*(1+$U$20/100),$U$19),"")))</f>
        <v/>
      </c>
      <c r="S56">
        <f t="shared" si="1"/>
        <v>0</v>
      </c>
      <c r="T56">
        <f>IF(B56="",0,VLOOKUP(B56,Arkusz2!A:D,3,FALSE))</f>
        <v>0</v>
      </c>
    </row>
    <row r="57" spans="1:20" x14ac:dyDescent="0.25">
      <c r="A57" s="26" t="str">
        <f t="shared" si="2"/>
        <v/>
      </c>
      <c r="B57" s="27"/>
      <c r="C57" s="28" t="str">
        <f>IF(B57="","",_xlfn.TEXTJOIN(" ",TRUE,VLOOKUP(B57,Arkusz2!A:D,3,FALSE),$U$19))</f>
        <v/>
      </c>
      <c r="D57" s="29"/>
      <c r="E57" s="28" t="str">
        <f t="shared" si="0"/>
        <v/>
      </c>
      <c r="F57" s="28" t="str">
        <f>IF(AND(B57="",B56="",B55&lt;&gt;""),IFERROR(_xlfn.TEXTJOIN(" ",TRUE,SUM($S$16:S56),$U$19),0),IF(AND(B57="",B56&lt;&gt;""),$U$16,IF(B57&lt;&gt;"",_xlfn.TEXTJOIN("",TRUE,$U$20,"%"),"")))</f>
        <v/>
      </c>
      <c r="G57" s="28" t="str">
        <f>IF(AND(B57="",B56="",B55&lt;&gt;""),IFERROR(_xlfn.TEXTJOIN(" ",TRUE,SUM($S$16:S56)*($U$20/100),$U$19),0),IF(AND(B57="",B56&lt;&gt;""),$U$17,IF(B57&lt;&gt;"",_xlfn.TEXTJOIN(" ",TRUE,T57*D57*$U$20/100,$U$19),"")))</f>
        <v/>
      </c>
      <c r="H57" s="28" t="str">
        <f>IF(AND(B57="",B56="",B55&lt;&gt;""),_xlfn.TEXTJOIN(" ",TRUE,SUM($S$16:S56)*(1+$U$20/100),$U$19),IF(AND(B57="",B56&lt;&gt;""),$U$18,IF(B57&lt;&gt;"",_xlfn.TEXTJOIN(" ",TRUE,T57*D57*(1+$U$20/100),$U$19),"")))</f>
        <v/>
      </c>
      <c r="S57">
        <f t="shared" si="1"/>
        <v>0</v>
      </c>
      <c r="T57">
        <f>IF(B57="",0,VLOOKUP(B57,Arkusz2!A:D,3,FALSE))</f>
        <v>0</v>
      </c>
    </row>
    <row r="58" spans="1:20" x14ac:dyDescent="0.25">
      <c r="A58" s="26" t="str">
        <f t="shared" si="2"/>
        <v/>
      </c>
      <c r="B58" s="27"/>
      <c r="C58" s="28" t="str">
        <f>IF(B58="","",_xlfn.TEXTJOIN(" ",TRUE,VLOOKUP(B58,Arkusz2!A:D,3,FALSE),$U$19))</f>
        <v/>
      </c>
      <c r="D58" s="29"/>
      <c r="E58" s="28" t="str">
        <f t="shared" si="0"/>
        <v/>
      </c>
      <c r="F58" s="28" t="str">
        <f>IF(AND(B58="",B57="",B56&lt;&gt;""),IFERROR(_xlfn.TEXTJOIN(" ",TRUE,SUM($S$16:S57),$U$19),0),IF(AND(B58="",B57&lt;&gt;""),$U$16,IF(B58&lt;&gt;"",_xlfn.TEXTJOIN("",TRUE,$U$20,"%"),"")))</f>
        <v/>
      </c>
      <c r="G58" s="28" t="str">
        <f>IF(AND(B58="",B57="",B56&lt;&gt;""),IFERROR(_xlfn.TEXTJOIN(" ",TRUE,SUM($S$16:S57)*($U$20/100),$U$19),0),IF(AND(B58="",B57&lt;&gt;""),$U$17,IF(B58&lt;&gt;"",_xlfn.TEXTJOIN(" ",TRUE,T58*D58*$U$20/100,$U$19),"")))</f>
        <v/>
      </c>
      <c r="H58" s="28" t="str">
        <f>IF(AND(B58="",B57="",B56&lt;&gt;""),_xlfn.TEXTJOIN(" ",TRUE,SUM($S$16:S57)*(1+$U$20/100),$U$19),IF(AND(B58="",B57&lt;&gt;""),$U$18,IF(B58&lt;&gt;"",_xlfn.TEXTJOIN(" ",TRUE,T58*D58*(1+$U$20/100),$U$19),"")))</f>
        <v/>
      </c>
      <c r="S58">
        <f t="shared" si="1"/>
        <v>0</v>
      </c>
      <c r="T58">
        <f>IF(B58="",0,VLOOKUP(B58,Arkusz2!A:D,3,FALSE))</f>
        <v>0</v>
      </c>
    </row>
    <row r="59" spans="1:20" x14ac:dyDescent="0.25">
      <c r="A59" s="26" t="str">
        <f t="shared" si="2"/>
        <v/>
      </c>
      <c r="B59" s="27"/>
      <c r="C59" s="28" t="str">
        <f>IF(B59="","",_xlfn.TEXTJOIN(" ",TRUE,VLOOKUP(B59,Arkusz2!A:D,3,FALSE),$U$19))</f>
        <v/>
      </c>
      <c r="D59" s="29"/>
      <c r="E59" s="28" t="str">
        <f t="shared" si="0"/>
        <v/>
      </c>
      <c r="F59" s="28" t="str">
        <f>IF(AND(B59="",B58="",B57&lt;&gt;""),IFERROR(_xlfn.TEXTJOIN(" ",TRUE,SUM($S$16:S58),$U$19),0),IF(AND(B59="",B58&lt;&gt;""),$U$16,IF(B59&lt;&gt;"",_xlfn.TEXTJOIN("",TRUE,$U$20,"%"),"")))</f>
        <v/>
      </c>
      <c r="G59" s="28" t="str">
        <f>IF(AND(B59="",B58="",B57&lt;&gt;""),IFERROR(_xlfn.TEXTJOIN(" ",TRUE,SUM($S$16:S58)*($U$20/100),$U$19),0),IF(AND(B59="",B58&lt;&gt;""),$U$17,IF(B59&lt;&gt;"",_xlfn.TEXTJOIN(" ",TRUE,T59*D59*$U$20/100,$U$19),"")))</f>
        <v/>
      </c>
      <c r="H59" s="28" t="str">
        <f>IF(AND(B59="",B58="",B57&lt;&gt;""),_xlfn.TEXTJOIN(" ",TRUE,SUM($S$16:S58)*(1+$U$20/100),$U$19),IF(AND(B59="",B58&lt;&gt;""),$U$18,IF(B59&lt;&gt;"",_xlfn.TEXTJOIN(" ",TRUE,T59*D59*(1+$U$20/100),$U$19),"")))</f>
        <v/>
      </c>
      <c r="S59">
        <f t="shared" si="1"/>
        <v>0</v>
      </c>
      <c r="T59">
        <f>IF(B59="",0,VLOOKUP(B59,Arkusz2!A:D,3,FALSE))</f>
        <v>0</v>
      </c>
    </row>
    <row r="60" spans="1:20" x14ac:dyDescent="0.25">
      <c r="A60" s="26" t="str">
        <f t="shared" si="2"/>
        <v/>
      </c>
      <c r="B60" s="27"/>
      <c r="C60" s="28" t="str">
        <f>IF(B60="","",_xlfn.TEXTJOIN(" ",TRUE,VLOOKUP(B60,Arkusz2!A:D,3,FALSE),$U$19))</f>
        <v/>
      </c>
      <c r="D60" s="29"/>
      <c r="E60" s="28" t="str">
        <f t="shared" si="0"/>
        <v/>
      </c>
      <c r="F60" s="28" t="str">
        <f>IF(AND(B60="",B59="",B58&lt;&gt;""),IFERROR(_xlfn.TEXTJOIN(" ",TRUE,SUM($S$16:S59),$U$19),0),IF(AND(B60="",B59&lt;&gt;""),$U$16,IF(B60&lt;&gt;"",_xlfn.TEXTJOIN("",TRUE,$U$20,"%"),"")))</f>
        <v/>
      </c>
      <c r="G60" s="28" t="str">
        <f>IF(AND(B60="",B59="",B58&lt;&gt;""),IFERROR(_xlfn.TEXTJOIN(" ",TRUE,SUM($S$16:S59)*($U$20/100),$U$19),0),IF(AND(B60="",B59&lt;&gt;""),$U$17,IF(B60&lt;&gt;"",_xlfn.TEXTJOIN(" ",TRUE,T60*D60*$U$20/100,$U$19),"")))</f>
        <v/>
      </c>
      <c r="H60" s="28" t="str">
        <f>IF(AND(B60="",B59="",B58&lt;&gt;""),_xlfn.TEXTJOIN(" ",TRUE,SUM($S$16:S59)*(1+$U$20/100),$U$19),IF(AND(B60="",B59&lt;&gt;""),$U$18,IF(B60&lt;&gt;"",_xlfn.TEXTJOIN(" ",TRUE,T60*D60*(1+$U$20/100),$U$19),"")))</f>
        <v/>
      </c>
      <c r="S60">
        <f t="shared" si="1"/>
        <v>0</v>
      </c>
      <c r="T60">
        <f>IF(B60="",0,VLOOKUP(B60,Arkusz2!A:D,3,FALSE))</f>
        <v>0</v>
      </c>
    </row>
    <row r="61" spans="1:20" x14ac:dyDescent="0.25">
      <c r="A61" s="26" t="str">
        <f t="shared" si="2"/>
        <v/>
      </c>
      <c r="B61" s="27"/>
      <c r="C61" s="28" t="str">
        <f>IF(B61="","",_xlfn.TEXTJOIN(" ",TRUE,VLOOKUP(B61,Arkusz2!A:D,3,FALSE),$U$19))</f>
        <v/>
      </c>
      <c r="D61" s="29"/>
      <c r="E61" s="28" t="str">
        <f t="shared" si="0"/>
        <v/>
      </c>
      <c r="F61" s="28" t="str">
        <f>IF(AND(B61="",B60="",B59&lt;&gt;""),IFERROR(_xlfn.TEXTJOIN(" ",TRUE,SUM($S$16:S60),$U$19),0),IF(AND(B61="",B60&lt;&gt;""),$U$16,IF(B61&lt;&gt;"",_xlfn.TEXTJOIN("",TRUE,$U$20,"%"),"")))</f>
        <v/>
      </c>
      <c r="G61" s="28" t="str">
        <f>IF(AND(B61="",B60="",B59&lt;&gt;""),IFERROR(_xlfn.TEXTJOIN(" ",TRUE,SUM($S$16:S60)*($U$20/100),$U$19),0),IF(AND(B61="",B60&lt;&gt;""),$U$17,IF(B61&lt;&gt;"",_xlfn.TEXTJOIN(" ",TRUE,T61*D61*$U$20/100,$U$19),"")))</f>
        <v/>
      </c>
      <c r="H61" s="28" t="str">
        <f>IF(AND(B61="",B60="",B59&lt;&gt;""),_xlfn.TEXTJOIN(" ",TRUE,SUM($S$16:S60)*(1+$U$20/100),$U$19),IF(AND(B61="",B60&lt;&gt;""),$U$18,IF(B61&lt;&gt;"",_xlfn.TEXTJOIN(" ",TRUE,T61*D61*(1+$U$20/100),$U$19),"")))</f>
        <v/>
      </c>
      <c r="S61">
        <f t="shared" si="1"/>
        <v>0</v>
      </c>
      <c r="T61">
        <f>IF(B61="",0,VLOOKUP(B61,Arkusz2!A:D,3,FALSE))</f>
        <v>0</v>
      </c>
    </row>
    <row r="62" spans="1:20" x14ac:dyDescent="0.25">
      <c r="A62" s="26" t="str">
        <f t="shared" si="2"/>
        <v/>
      </c>
      <c r="B62" s="27"/>
      <c r="C62" s="28" t="str">
        <f>IF(B62="","",_xlfn.TEXTJOIN(" ",TRUE,VLOOKUP(B62,Arkusz2!A:D,3,FALSE),$U$19))</f>
        <v/>
      </c>
      <c r="D62" s="29"/>
      <c r="E62" s="28" t="str">
        <f t="shared" si="0"/>
        <v/>
      </c>
      <c r="F62" s="28" t="str">
        <f>IF(AND(B62="",B61="",B60&lt;&gt;""),IFERROR(_xlfn.TEXTJOIN(" ",TRUE,SUM($S$16:S61),$U$19),0),IF(AND(B62="",B61&lt;&gt;""),$U$16,IF(B62&lt;&gt;"",_xlfn.TEXTJOIN("",TRUE,$U$20,"%"),"")))</f>
        <v/>
      </c>
      <c r="G62" s="28" t="str">
        <f>IF(AND(B62="",B61="",B60&lt;&gt;""),IFERROR(_xlfn.TEXTJOIN(" ",TRUE,SUM($S$16:S61)*($U$20/100),$U$19),0),IF(AND(B62="",B61&lt;&gt;""),$U$17,IF(B62&lt;&gt;"",_xlfn.TEXTJOIN(" ",TRUE,T62*D62*$U$20/100,$U$19),"")))</f>
        <v/>
      </c>
      <c r="H62" s="28" t="str">
        <f>IF(AND(B62="",B61="",B60&lt;&gt;""),_xlfn.TEXTJOIN(" ",TRUE,SUM($S$16:S61)*(1+$U$20/100),$U$19),IF(AND(B62="",B61&lt;&gt;""),$U$18,IF(B62&lt;&gt;"",_xlfn.TEXTJOIN(" ",TRUE,T62*D62*(1+$U$20/100),$U$19),"")))</f>
        <v/>
      </c>
      <c r="S62">
        <f t="shared" si="1"/>
        <v>0</v>
      </c>
      <c r="T62">
        <f>IF(B62="",0,VLOOKUP(B62,Arkusz2!A:D,3,FALSE))</f>
        <v>0</v>
      </c>
    </row>
    <row r="63" spans="1:20" x14ac:dyDescent="0.25">
      <c r="A63" s="26" t="str">
        <f t="shared" si="2"/>
        <v/>
      </c>
      <c r="B63" s="27"/>
      <c r="C63" s="28" t="str">
        <f>IF(B63="","",_xlfn.TEXTJOIN(" ",TRUE,VLOOKUP(B63,Arkusz2!A:D,3,FALSE),$U$19))</f>
        <v/>
      </c>
      <c r="D63" s="29"/>
      <c r="E63" s="28" t="str">
        <f t="shared" si="0"/>
        <v/>
      </c>
      <c r="F63" s="28" t="str">
        <f>IF(AND(B63="",B62="",B61&lt;&gt;""),IFERROR(_xlfn.TEXTJOIN(" ",TRUE,SUM($S$16:S62),$U$19),0),IF(AND(B63="",B62&lt;&gt;""),$U$16,IF(B63&lt;&gt;"",_xlfn.TEXTJOIN("",TRUE,$U$20,"%"),"")))</f>
        <v/>
      </c>
      <c r="G63" s="28" t="str">
        <f>IF(AND(B63="",B62="",B61&lt;&gt;""),IFERROR(_xlfn.TEXTJOIN(" ",TRUE,SUM($S$16:S62)*($U$20/100),$U$19),0),IF(AND(B63="",B62&lt;&gt;""),$U$17,IF(B63&lt;&gt;"",_xlfn.TEXTJOIN(" ",TRUE,T63*D63*$U$20/100,$U$19),"")))</f>
        <v/>
      </c>
      <c r="H63" s="28" t="str">
        <f>IF(AND(B63="",B62="",B61&lt;&gt;""),_xlfn.TEXTJOIN(" ",TRUE,SUM($S$16:S62)*(1+$U$20/100),$U$19),IF(AND(B63="",B62&lt;&gt;""),$U$18,IF(B63&lt;&gt;"",_xlfn.TEXTJOIN(" ",TRUE,T63*D63*(1+$U$20/100),$U$19),"")))</f>
        <v/>
      </c>
      <c r="S63">
        <f t="shared" si="1"/>
        <v>0</v>
      </c>
      <c r="T63">
        <f>IF(B63="",0,VLOOKUP(B63,Arkusz2!A:D,3,FALSE))</f>
        <v>0</v>
      </c>
    </row>
    <row r="64" spans="1:20" x14ac:dyDescent="0.25">
      <c r="A64" s="26" t="str">
        <f t="shared" si="2"/>
        <v/>
      </c>
      <c r="B64" s="27"/>
      <c r="C64" s="28" t="str">
        <f>IF(B64="","",_xlfn.TEXTJOIN(" ",TRUE,VLOOKUP(B64,Arkusz2!A:D,3,FALSE),$U$19))</f>
        <v/>
      </c>
      <c r="D64" s="29"/>
      <c r="E64" s="28" t="str">
        <f t="shared" si="0"/>
        <v/>
      </c>
      <c r="F64" s="28" t="str">
        <f>IF(AND(B64="",B63="",B62&lt;&gt;""),IFERROR(_xlfn.TEXTJOIN(" ",TRUE,SUM($S$16:S63),$U$19),0),IF(AND(B64="",B63&lt;&gt;""),$U$16,IF(B64&lt;&gt;"",_xlfn.TEXTJOIN("",TRUE,$U$20,"%"),"")))</f>
        <v/>
      </c>
      <c r="G64" s="28" t="str">
        <f>IF(AND(B64="",B63="",B62&lt;&gt;""),IFERROR(_xlfn.TEXTJOIN(" ",TRUE,SUM($S$16:S63)*($U$20/100),$U$19),0),IF(AND(B64="",B63&lt;&gt;""),$U$17,IF(B64&lt;&gt;"",_xlfn.TEXTJOIN(" ",TRUE,T64*D64*$U$20/100,$U$19),"")))</f>
        <v/>
      </c>
      <c r="H64" s="28" t="str">
        <f>IF(AND(B64="",B63="",B62&lt;&gt;""),_xlfn.TEXTJOIN(" ",TRUE,SUM($S$16:S63)*(1+$U$20/100),$U$19),IF(AND(B64="",B63&lt;&gt;""),$U$18,IF(B64&lt;&gt;"",_xlfn.TEXTJOIN(" ",TRUE,T64*D64*(1+$U$20/100),$U$19),"")))</f>
        <v/>
      </c>
      <c r="S64">
        <f t="shared" si="1"/>
        <v>0</v>
      </c>
      <c r="T64">
        <f>IF(B64="",0,VLOOKUP(B64,Arkusz2!A:D,3,FALSE))</f>
        <v>0</v>
      </c>
    </row>
    <row r="65" spans="1:20" x14ac:dyDescent="0.25">
      <c r="A65" s="26" t="str">
        <f t="shared" si="2"/>
        <v/>
      </c>
      <c r="B65" s="27"/>
      <c r="C65" s="28" t="str">
        <f>IF(B65="","",_xlfn.TEXTJOIN(" ",TRUE,VLOOKUP(B65,Arkusz2!A:D,3,FALSE),$U$19))</f>
        <v/>
      </c>
      <c r="D65" s="29"/>
      <c r="E65" s="28" t="str">
        <f t="shared" si="0"/>
        <v/>
      </c>
      <c r="F65" s="28" t="str">
        <f>IF(AND(B65="",B64="",B63&lt;&gt;""),IFERROR(_xlfn.TEXTJOIN(" ",TRUE,SUM($S$16:S64),$U$19),0),IF(AND(B65="",B64&lt;&gt;""),$U$16,IF(B65&lt;&gt;"",_xlfn.TEXTJOIN("",TRUE,$U$20,"%"),"")))</f>
        <v/>
      </c>
      <c r="G65" s="28" t="str">
        <f>IF(AND(B65="",B64="",B63&lt;&gt;""),IFERROR(_xlfn.TEXTJOIN(" ",TRUE,SUM($S$16:S64)*($U$20/100),$U$19),0),IF(AND(B65="",B64&lt;&gt;""),$U$17,IF(B65&lt;&gt;"",_xlfn.TEXTJOIN(" ",TRUE,T65*D65*$U$20/100,$U$19),"")))</f>
        <v/>
      </c>
      <c r="H65" s="28" t="str">
        <f>IF(AND(B65="",B64="",B63&lt;&gt;""),_xlfn.TEXTJOIN(" ",TRUE,SUM($S$16:S64)*(1+$U$20/100),$U$19),IF(AND(B65="",B64&lt;&gt;""),$U$18,IF(B65&lt;&gt;"",_xlfn.TEXTJOIN(" ",TRUE,T65*D65*(1+$U$20/100),$U$19),"")))</f>
        <v/>
      </c>
      <c r="S65">
        <f t="shared" si="1"/>
        <v>0</v>
      </c>
      <c r="T65">
        <f>IF(B65="",0,VLOOKUP(B65,Arkusz2!A:D,3,FALSE))</f>
        <v>0</v>
      </c>
    </row>
    <row r="66" spans="1:20" x14ac:dyDescent="0.25">
      <c r="A66" s="26" t="str">
        <f t="shared" si="2"/>
        <v/>
      </c>
      <c r="B66" s="27"/>
      <c r="C66" s="28" t="str">
        <f>IF(B66="","",_xlfn.TEXTJOIN(" ",TRUE,VLOOKUP(B66,Arkusz2!A:D,3,FALSE),$U$19))</f>
        <v/>
      </c>
      <c r="D66" s="29"/>
      <c r="E66" s="28" t="str">
        <f t="shared" si="0"/>
        <v/>
      </c>
      <c r="F66" s="28" t="str">
        <f>IF(AND(B66="",B65="",B64&lt;&gt;""),IFERROR(_xlfn.TEXTJOIN(" ",TRUE,SUM($S$16:S65),$U$19),0),IF(AND(B66="",B65&lt;&gt;""),$U$16,IF(B66&lt;&gt;"",_xlfn.TEXTJOIN("",TRUE,$U$20,"%"),"")))</f>
        <v/>
      </c>
      <c r="G66" s="28" t="str">
        <f>IF(AND(B66="",B65="",B64&lt;&gt;""),IFERROR(_xlfn.TEXTJOIN(" ",TRUE,SUM($S$16:S65)*($U$20/100),$U$19),0),IF(AND(B66="",B65&lt;&gt;""),$U$17,IF(B66&lt;&gt;"",_xlfn.TEXTJOIN(" ",TRUE,T66*D66*$U$20/100,$U$19),"")))</f>
        <v/>
      </c>
      <c r="H66" s="28" t="str">
        <f>IF(AND(B66="",B65="",B64&lt;&gt;""),_xlfn.TEXTJOIN(" ",TRUE,SUM($S$16:S65)*(1+$U$20/100),$U$19),IF(AND(B66="",B65&lt;&gt;""),$U$18,IF(B66&lt;&gt;"",_xlfn.TEXTJOIN(" ",TRUE,T66*D66*(1+$U$20/100),$U$19),"")))</f>
        <v/>
      </c>
      <c r="S66">
        <f t="shared" si="1"/>
        <v>0</v>
      </c>
      <c r="T66">
        <f>IF(B66="",0,VLOOKUP(B66,Arkusz2!A:D,3,FALSE))</f>
        <v>0</v>
      </c>
    </row>
    <row r="67" spans="1:20" x14ac:dyDescent="0.25">
      <c r="A67" s="26" t="str">
        <f t="shared" si="2"/>
        <v/>
      </c>
      <c r="B67" s="27"/>
      <c r="C67" s="28" t="str">
        <f>IF(B67="","",_xlfn.TEXTJOIN(" ",TRUE,VLOOKUP(B67,Arkusz2!A:D,3,FALSE),$U$19))</f>
        <v/>
      </c>
      <c r="D67" s="29"/>
      <c r="E67" s="28" t="str">
        <f t="shared" si="0"/>
        <v/>
      </c>
      <c r="F67" s="28" t="str">
        <f>IF(AND(B67="",B66="",B65&lt;&gt;""),IFERROR(_xlfn.TEXTJOIN(" ",TRUE,SUM($S$16:S66),$U$19),0),IF(AND(B67="",B66&lt;&gt;""),$U$16,IF(B67&lt;&gt;"",_xlfn.TEXTJOIN("",TRUE,$U$20,"%"),"")))</f>
        <v/>
      </c>
      <c r="G67" s="28" t="str">
        <f>IF(AND(B67="",B66="",B65&lt;&gt;""),IFERROR(_xlfn.TEXTJOIN(" ",TRUE,SUM($S$16:S66)*($U$20/100),$U$19),0),IF(AND(B67="",B66&lt;&gt;""),$U$17,IF(B67&lt;&gt;"",_xlfn.TEXTJOIN(" ",TRUE,T67*D67*$U$20/100,$U$19),"")))</f>
        <v/>
      </c>
      <c r="H67" s="28" t="str">
        <f>IF(AND(B67="",B66="",B65&lt;&gt;""),_xlfn.TEXTJOIN(" ",TRUE,SUM($S$16:S66)*(1+$U$20/100),$U$19),IF(AND(B67="",B66&lt;&gt;""),$U$18,IF(B67&lt;&gt;"",_xlfn.TEXTJOIN(" ",TRUE,T67*D67*(1+$U$20/100),$U$19),"")))</f>
        <v/>
      </c>
      <c r="S67">
        <f t="shared" si="1"/>
        <v>0</v>
      </c>
      <c r="T67">
        <f>IF(B67="",0,VLOOKUP(B67,Arkusz2!A:D,3,FALSE))</f>
        <v>0</v>
      </c>
    </row>
    <row r="68" spans="1:20" x14ac:dyDescent="0.25">
      <c r="A68" s="26" t="str">
        <f t="shared" si="2"/>
        <v/>
      </c>
      <c r="B68" s="27"/>
      <c r="C68" s="28" t="str">
        <f>IF(B68="","",_xlfn.TEXTJOIN(" ",TRUE,VLOOKUP(B68,Arkusz2!A:D,3,FALSE),$U$19))</f>
        <v/>
      </c>
      <c r="D68" s="29"/>
      <c r="E68" s="28" t="str">
        <f t="shared" si="0"/>
        <v/>
      </c>
      <c r="F68" s="28" t="str">
        <f>IF(AND(B68="",B67="",B66&lt;&gt;""),IFERROR(_xlfn.TEXTJOIN(" ",TRUE,SUM($S$16:S67),$U$19),0),IF(AND(B68="",B67&lt;&gt;""),$U$16,IF(B68&lt;&gt;"",_xlfn.TEXTJOIN("",TRUE,$U$20,"%"),"")))</f>
        <v/>
      </c>
      <c r="G68" s="28" t="str">
        <f>IF(AND(B68="",B67="",B66&lt;&gt;""),IFERROR(_xlfn.TEXTJOIN(" ",TRUE,SUM($S$16:S67)*($U$20/100),$U$19),0),IF(AND(B68="",B67&lt;&gt;""),$U$17,IF(B68&lt;&gt;"",_xlfn.TEXTJOIN(" ",TRUE,T68*D68*$U$20/100,$U$19),"")))</f>
        <v/>
      </c>
      <c r="H68" s="28" t="str">
        <f>IF(AND(B68="",B67="",B66&lt;&gt;""),_xlfn.TEXTJOIN(" ",TRUE,SUM($S$16:S67)*(1+$U$20/100),$U$19),IF(AND(B68="",B67&lt;&gt;""),$U$18,IF(B68&lt;&gt;"",_xlfn.TEXTJOIN(" ",TRUE,T68*D68*(1+$U$20/100),$U$19),"")))</f>
        <v/>
      </c>
      <c r="S68">
        <f t="shared" si="1"/>
        <v>0</v>
      </c>
      <c r="T68">
        <f>IF(B68="",0,VLOOKUP(B68,Arkusz2!A:D,3,FALSE))</f>
        <v>0</v>
      </c>
    </row>
    <row r="69" spans="1:20" x14ac:dyDescent="0.25">
      <c r="A69" s="26" t="str">
        <f t="shared" si="2"/>
        <v/>
      </c>
      <c r="B69" s="27"/>
      <c r="C69" s="28" t="str">
        <f>IF(B69="","",_xlfn.TEXTJOIN(" ",TRUE,VLOOKUP(B69,Arkusz2!A:D,3,FALSE),$U$19))</f>
        <v/>
      </c>
      <c r="D69" s="29"/>
      <c r="E69" s="28" t="str">
        <f t="shared" si="0"/>
        <v/>
      </c>
      <c r="F69" s="28" t="str">
        <f>IF(AND(B69="",B68="",B67&lt;&gt;""),IFERROR(_xlfn.TEXTJOIN(" ",TRUE,SUM($S$16:S68),$U$19),0),IF(AND(B69="",B68&lt;&gt;""),$U$16,IF(B69&lt;&gt;"",_xlfn.TEXTJOIN("",TRUE,$U$20,"%"),"")))</f>
        <v/>
      </c>
      <c r="G69" s="28" t="str">
        <f>IF(AND(B69="",B68="",B67&lt;&gt;""),IFERROR(_xlfn.TEXTJOIN(" ",TRUE,SUM($S$16:S68)*($U$20/100),$U$19),0),IF(AND(B69="",B68&lt;&gt;""),$U$17,IF(B69&lt;&gt;"",_xlfn.TEXTJOIN(" ",TRUE,T69*D69*$U$20/100,$U$19),"")))</f>
        <v/>
      </c>
      <c r="H69" s="28" t="str">
        <f>IF(AND(B69="",B68="",B67&lt;&gt;""),_xlfn.TEXTJOIN(" ",TRUE,SUM($S$16:S68)*(1+$U$20/100),$U$19),IF(AND(B69="",B68&lt;&gt;""),$U$18,IF(B69&lt;&gt;"",_xlfn.TEXTJOIN(" ",TRUE,T69*D69*(1+$U$20/100),$U$19),"")))</f>
        <v/>
      </c>
      <c r="S69">
        <f t="shared" si="1"/>
        <v>0</v>
      </c>
      <c r="T69">
        <f>IF(B69="",0,VLOOKUP(B69,Arkusz2!A:D,3,FALSE))</f>
        <v>0</v>
      </c>
    </row>
    <row r="70" spans="1:20" x14ac:dyDescent="0.25">
      <c r="A70" s="26" t="str">
        <f t="shared" si="2"/>
        <v/>
      </c>
      <c r="B70" s="27"/>
      <c r="C70" s="28" t="str">
        <f>IF(B70="","",_xlfn.TEXTJOIN(" ",TRUE,VLOOKUP(B70,Arkusz2!A:D,3,FALSE),$U$19))</f>
        <v/>
      </c>
      <c r="D70" s="29"/>
      <c r="E70" s="28" t="str">
        <f t="shared" si="0"/>
        <v/>
      </c>
      <c r="F70" s="28" t="str">
        <f>IF(AND(B70="",B69="",B68&lt;&gt;""),IFERROR(_xlfn.TEXTJOIN(" ",TRUE,SUM($S$16:S69),$U$19),0),IF(AND(B70="",B69&lt;&gt;""),$U$16,IF(B70&lt;&gt;"",_xlfn.TEXTJOIN("",TRUE,$U$20,"%"),"")))</f>
        <v/>
      </c>
      <c r="G70" s="28" t="str">
        <f>IF(AND(B70="",B69="",B68&lt;&gt;""),IFERROR(_xlfn.TEXTJOIN(" ",TRUE,SUM($S$16:S69)*($U$20/100),$U$19),0),IF(AND(B70="",B69&lt;&gt;""),$U$17,IF(B70&lt;&gt;"",_xlfn.TEXTJOIN(" ",TRUE,T70*D70*$U$20/100,$U$19),"")))</f>
        <v/>
      </c>
      <c r="H70" s="28" t="str">
        <f>IF(AND(B70="",B69="",B68&lt;&gt;""),_xlfn.TEXTJOIN(" ",TRUE,SUM($S$16:S69)*(1+$U$20/100),$U$19),IF(AND(B70="",B69&lt;&gt;""),$U$18,IF(B70&lt;&gt;"",_xlfn.TEXTJOIN(" ",TRUE,T70*D70*(1+$U$20/100),$U$19),"")))</f>
        <v/>
      </c>
      <c r="S70">
        <f t="shared" si="1"/>
        <v>0</v>
      </c>
      <c r="T70">
        <f>IF(B70="",0,VLOOKUP(B70,Arkusz2!A:D,3,FALSE))</f>
        <v>0</v>
      </c>
    </row>
    <row r="71" spans="1:20" x14ac:dyDescent="0.25">
      <c r="A71" s="26" t="str">
        <f t="shared" si="2"/>
        <v/>
      </c>
      <c r="B71" s="27"/>
      <c r="C71" s="28" t="str">
        <f>IF(B71="","",_xlfn.TEXTJOIN(" ",TRUE,VLOOKUP(B71,Arkusz2!A:D,3,FALSE),$U$19))</f>
        <v/>
      </c>
      <c r="D71" s="29"/>
      <c r="E71" s="28" t="str">
        <f t="shared" si="0"/>
        <v/>
      </c>
      <c r="F71" s="28" t="str">
        <f>IF(AND(B71="",B70="",B69&lt;&gt;""),IFERROR(_xlfn.TEXTJOIN(" ",TRUE,SUM($S$16:S70),$U$19),0),IF(AND(B71="",B70&lt;&gt;""),$U$16,IF(B71&lt;&gt;"",_xlfn.TEXTJOIN("",TRUE,$U$20,"%"),"")))</f>
        <v/>
      </c>
      <c r="G71" s="28" t="str">
        <f>IF(AND(B71="",B70="",B69&lt;&gt;""),IFERROR(_xlfn.TEXTJOIN(" ",TRUE,SUM($S$16:S70)*($U$20/100),$U$19),0),IF(AND(B71="",B70&lt;&gt;""),$U$17,IF(B71&lt;&gt;"",_xlfn.TEXTJOIN(" ",TRUE,T71*D71*$U$20/100,$U$19),"")))</f>
        <v/>
      </c>
      <c r="H71" s="28" t="str">
        <f>IF(AND(B71="",B70="",B69&lt;&gt;""),_xlfn.TEXTJOIN(" ",TRUE,SUM($S$16:S70)*(1+$U$20/100),$U$19),IF(AND(B71="",B70&lt;&gt;""),$U$18,IF(B71&lt;&gt;"",_xlfn.TEXTJOIN(" ",TRUE,T71*D71*(1+$U$20/100),$U$19),"")))</f>
        <v/>
      </c>
      <c r="S71">
        <f t="shared" si="1"/>
        <v>0</v>
      </c>
      <c r="T71">
        <f>IF(B71="",0,VLOOKUP(B71,Arkusz2!A:D,3,FALSE))</f>
        <v>0</v>
      </c>
    </row>
    <row r="72" spans="1:20" x14ac:dyDescent="0.25">
      <c r="A72" s="26" t="str">
        <f t="shared" si="2"/>
        <v/>
      </c>
      <c r="B72" s="27"/>
      <c r="C72" s="28" t="str">
        <f>IF(B72="","",_xlfn.TEXTJOIN(" ",TRUE,VLOOKUP(B72,Arkusz2!A:D,3,FALSE),$U$19))</f>
        <v/>
      </c>
      <c r="D72" s="29"/>
      <c r="E72" s="28" t="str">
        <f t="shared" si="0"/>
        <v/>
      </c>
      <c r="F72" s="28" t="str">
        <f>IF(AND(B72="",B71="",B70&lt;&gt;""),IFERROR(_xlfn.TEXTJOIN(" ",TRUE,SUM($S$16:S71),$U$19),0),IF(AND(B72="",B71&lt;&gt;""),$U$16,IF(B72&lt;&gt;"",_xlfn.TEXTJOIN("",TRUE,$U$20,"%"),"")))</f>
        <v/>
      </c>
      <c r="G72" s="28" t="str">
        <f>IF(AND(B72="",B71="",B70&lt;&gt;""),IFERROR(_xlfn.TEXTJOIN(" ",TRUE,SUM($S$16:S71)*($U$20/100),$U$19),0),IF(AND(B72="",B71&lt;&gt;""),$U$17,IF(B72&lt;&gt;"",_xlfn.TEXTJOIN(" ",TRUE,T72*D72*$U$20/100,$U$19),"")))</f>
        <v/>
      </c>
      <c r="H72" s="28" t="str">
        <f>IF(AND(B72="",B71="",B70&lt;&gt;""),_xlfn.TEXTJOIN(" ",TRUE,SUM($S$16:S71)*(1+$U$20/100),$U$19),IF(AND(B72="",B71&lt;&gt;""),$U$18,IF(B72&lt;&gt;"",_xlfn.TEXTJOIN(" ",TRUE,T72*D72*(1+$U$20/100),$U$19),"")))</f>
        <v/>
      </c>
      <c r="S72">
        <f t="shared" si="1"/>
        <v>0</v>
      </c>
      <c r="T72">
        <f>IF(B72="",0,VLOOKUP(B72,Arkusz2!A:D,3,FALSE))</f>
        <v>0</v>
      </c>
    </row>
    <row r="73" spans="1:20" x14ac:dyDescent="0.25">
      <c r="A73" s="26" t="str">
        <f t="shared" si="2"/>
        <v/>
      </c>
      <c r="B73" s="27"/>
      <c r="C73" s="28" t="str">
        <f>IF(B73="","",_xlfn.TEXTJOIN(" ",TRUE,VLOOKUP(B73,Arkusz2!A:D,3,FALSE),$U$19))</f>
        <v/>
      </c>
      <c r="D73" s="29"/>
      <c r="E73" s="28" t="str">
        <f t="shared" si="0"/>
        <v/>
      </c>
      <c r="F73" s="28" t="str">
        <f>IF(AND(B73="",B72="",B71&lt;&gt;""),IFERROR(_xlfn.TEXTJOIN(" ",TRUE,SUM($S$16:S72),$U$19),0),IF(AND(B73="",B72&lt;&gt;""),$U$16,IF(B73&lt;&gt;"",_xlfn.TEXTJOIN("",TRUE,$U$20,"%"),"")))</f>
        <v/>
      </c>
      <c r="G73" s="28" t="str">
        <f>IF(AND(B73="",B72="",B71&lt;&gt;""),IFERROR(_xlfn.TEXTJOIN(" ",TRUE,SUM($S$16:S72)*($U$20/100),$U$19),0),IF(AND(B73="",B72&lt;&gt;""),$U$17,IF(B73&lt;&gt;"",_xlfn.TEXTJOIN(" ",TRUE,T73*D73*$U$20/100,$U$19),"")))</f>
        <v/>
      </c>
      <c r="H73" s="28" t="str">
        <f>IF(AND(B73="",B72="",B71&lt;&gt;""),_xlfn.TEXTJOIN(" ",TRUE,SUM($S$16:S72)*(1+$U$20/100),$U$19),IF(AND(B73="",B72&lt;&gt;""),$U$18,IF(B73&lt;&gt;"",_xlfn.TEXTJOIN(" ",TRUE,T73*D73*(1+$U$20/100),$U$19),"")))</f>
        <v/>
      </c>
      <c r="S73">
        <f t="shared" si="1"/>
        <v>0</v>
      </c>
      <c r="T73">
        <f>IF(B73="",0,VLOOKUP(B73,Arkusz2!A:D,3,FALSE))</f>
        <v>0</v>
      </c>
    </row>
    <row r="74" spans="1:20" x14ac:dyDescent="0.25">
      <c r="A74" s="26" t="str">
        <f t="shared" si="2"/>
        <v/>
      </c>
      <c r="B74" s="27"/>
      <c r="C74" s="28" t="str">
        <f>IF(B74="","",_xlfn.TEXTJOIN(" ",TRUE,VLOOKUP(B74,Arkusz2!A:D,3,FALSE),$U$19))</f>
        <v/>
      </c>
      <c r="D74" s="29"/>
      <c r="E74" s="28" t="str">
        <f t="shared" si="0"/>
        <v/>
      </c>
      <c r="F74" s="28" t="str">
        <f>IF(AND(B74="",B73="",B72&lt;&gt;""),IFERROR(_xlfn.TEXTJOIN(" ",TRUE,SUM($S$16:S73),$U$19),0),IF(AND(B74="",B73&lt;&gt;""),$U$16,IF(B74&lt;&gt;"",_xlfn.TEXTJOIN("",TRUE,$U$20,"%"),"")))</f>
        <v/>
      </c>
      <c r="G74" s="28" t="str">
        <f>IF(AND(B74="",B73="",B72&lt;&gt;""),IFERROR(_xlfn.TEXTJOIN(" ",TRUE,SUM($S$16:S73)*($U$20/100),$U$19),0),IF(AND(B74="",B73&lt;&gt;""),$U$17,IF(B74&lt;&gt;"",_xlfn.TEXTJOIN(" ",TRUE,T74*D74*$U$20/100,$U$19),"")))</f>
        <v/>
      </c>
      <c r="H74" s="28" t="str">
        <f>IF(AND(B74="",B73="",B72&lt;&gt;""),_xlfn.TEXTJOIN(" ",TRUE,SUM($S$16:S73)*(1+$U$20/100),$U$19),IF(AND(B74="",B73&lt;&gt;""),$U$18,IF(B74&lt;&gt;"",_xlfn.TEXTJOIN(" ",TRUE,T74*D74*(1+$U$20/100),$U$19),"")))</f>
        <v/>
      </c>
      <c r="S74">
        <f t="shared" si="1"/>
        <v>0</v>
      </c>
      <c r="T74">
        <f>IF(B74="",0,VLOOKUP(B74,Arkusz2!A:D,3,FALSE))</f>
        <v>0</v>
      </c>
    </row>
    <row r="75" spans="1:20" x14ac:dyDescent="0.25">
      <c r="A75" s="26" t="str">
        <f t="shared" si="2"/>
        <v/>
      </c>
      <c r="B75" s="27"/>
      <c r="C75" s="28" t="str">
        <f>IF(B75="","",_xlfn.TEXTJOIN(" ",TRUE,VLOOKUP(B75,Arkusz2!A:D,3,FALSE),$U$19))</f>
        <v/>
      </c>
      <c r="D75" s="29"/>
      <c r="E75" s="28" t="str">
        <f t="shared" si="0"/>
        <v/>
      </c>
      <c r="F75" s="28" t="str">
        <f>IF(AND(B75="",B74="",B73&lt;&gt;""),IFERROR(_xlfn.TEXTJOIN(" ",TRUE,SUM($S$16:S74),$U$19),0),IF(AND(B75="",B74&lt;&gt;""),$U$16,IF(B75&lt;&gt;"",_xlfn.TEXTJOIN("",TRUE,$U$20,"%"),"")))</f>
        <v/>
      </c>
      <c r="G75" s="28" t="str">
        <f>IF(AND(B75="",B74="",B73&lt;&gt;""),IFERROR(_xlfn.TEXTJOIN(" ",TRUE,SUM($S$16:S74)*($U$20/100),$U$19),0),IF(AND(B75="",B74&lt;&gt;""),$U$17,IF(B75&lt;&gt;"",_xlfn.TEXTJOIN(" ",TRUE,T75*D75*$U$20/100,$U$19),"")))</f>
        <v/>
      </c>
      <c r="H75" s="28" t="str">
        <f>IF(AND(B75="",B74="",B73&lt;&gt;""),_xlfn.TEXTJOIN(" ",TRUE,SUM($S$16:S74)*(1+$U$20/100),$U$19),IF(AND(B75="",B74&lt;&gt;""),$U$18,IF(B75&lt;&gt;"",_xlfn.TEXTJOIN(" ",TRUE,T75*D75*(1+$U$20/100),$U$19),"")))</f>
        <v/>
      </c>
      <c r="S75">
        <f t="shared" si="1"/>
        <v>0</v>
      </c>
      <c r="T75">
        <f>IF(B75="",0,VLOOKUP(B75,Arkusz2!A:D,3,FALSE))</f>
        <v>0</v>
      </c>
    </row>
    <row r="76" spans="1:20" x14ac:dyDescent="0.25">
      <c r="A76" s="26" t="str">
        <f t="shared" si="2"/>
        <v/>
      </c>
      <c r="B76" s="27"/>
      <c r="C76" s="28" t="str">
        <f>IF(B76="","",_xlfn.TEXTJOIN(" ",TRUE,VLOOKUP(B76,Arkusz2!A:D,3,FALSE),$U$19))</f>
        <v/>
      </c>
      <c r="D76" s="29"/>
      <c r="E76" s="28" t="str">
        <f t="shared" si="0"/>
        <v/>
      </c>
      <c r="F76" s="28" t="str">
        <f>IF(AND(B76="",B75="",B74&lt;&gt;""),IFERROR(_xlfn.TEXTJOIN(" ",TRUE,SUM($S$16:S75),$U$19),0),IF(AND(B76="",B75&lt;&gt;""),$U$16,IF(B76&lt;&gt;"",_xlfn.TEXTJOIN("",TRUE,$U$20,"%"),"")))</f>
        <v/>
      </c>
      <c r="G76" s="28" t="str">
        <f>IF(AND(B76="",B75="",B74&lt;&gt;""),IFERROR(_xlfn.TEXTJOIN(" ",TRUE,SUM($S$16:S75)*($U$20/100),$U$19),0),IF(AND(B76="",B75&lt;&gt;""),$U$17,IF(B76&lt;&gt;"",_xlfn.TEXTJOIN(" ",TRUE,T76*D76*$U$20/100,$U$19),"")))</f>
        <v/>
      </c>
      <c r="H76" s="28" t="str">
        <f>IF(AND(B76="",B75="",B74&lt;&gt;""),_xlfn.TEXTJOIN(" ",TRUE,SUM($S$16:S75)*(1+$U$20/100),$U$19),IF(AND(B76="",B75&lt;&gt;""),$U$18,IF(B76&lt;&gt;"",_xlfn.TEXTJOIN(" ",TRUE,T76*D76*(1+$U$20/100),$U$19),"")))</f>
        <v/>
      </c>
      <c r="S76">
        <f t="shared" si="1"/>
        <v>0</v>
      </c>
      <c r="T76">
        <f>IF(B76="",0,VLOOKUP(B76,Arkusz2!A:D,3,FALSE))</f>
        <v>0</v>
      </c>
    </row>
    <row r="77" spans="1:20" x14ac:dyDescent="0.25">
      <c r="A77" s="26" t="str">
        <f t="shared" si="2"/>
        <v/>
      </c>
      <c r="B77" s="27"/>
      <c r="C77" s="28" t="str">
        <f>IF(B77="","",_xlfn.TEXTJOIN(" ",TRUE,VLOOKUP(B77,Arkusz2!A:D,3,FALSE),$U$19))</f>
        <v/>
      </c>
      <c r="D77" s="29"/>
      <c r="E77" s="28" t="str">
        <f t="shared" si="0"/>
        <v/>
      </c>
      <c r="F77" s="28" t="str">
        <f>IF(AND(B77="",B76="",B75&lt;&gt;""),IFERROR(_xlfn.TEXTJOIN(" ",TRUE,SUM($S$16:S76),$U$19),0),IF(AND(B77="",B76&lt;&gt;""),$U$16,IF(B77&lt;&gt;"",_xlfn.TEXTJOIN("",TRUE,$U$20,"%"),"")))</f>
        <v/>
      </c>
      <c r="G77" s="28" t="str">
        <f>IF(AND(B77="",B76="",B75&lt;&gt;""),IFERROR(_xlfn.TEXTJOIN(" ",TRUE,SUM($S$16:S76)*($U$20/100),$U$19),0),IF(AND(B77="",B76&lt;&gt;""),$U$17,IF(B77&lt;&gt;"",_xlfn.TEXTJOIN(" ",TRUE,T77*D77*$U$20/100,$U$19),"")))</f>
        <v/>
      </c>
      <c r="H77" s="28" t="str">
        <f>IF(AND(B77="",B76="",B75&lt;&gt;""),_xlfn.TEXTJOIN(" ",TRUE,SUM($S$16:S76)*(1+$U$20/100),$U$19),IF(AND(B77="",B76&lt;&gt;""),$U$18,IF(B77&lt;&gt;"",_xlfn.TEXTJOIN(" ",TRUE,T77*D77*(1+$U$20/100),$U$19),"")))</f>
        <v/>
      </c>
      <c r="S77">
        <f t="shared" si="1"/>
        <v>0</v>
      </c>
      <c r="T77">
        <f>IF(B77="",0,VLOOKUP(B77,Arkusz2!A:D,3,FALSE))</f>
        <v>0</v>
      </c>
    </row>
    <row r="78" spans="1:20" x14ac:dyDescent="0.25">
      <c r="A78" s="26" t="str">
        <f t="shared" si="2"/>
        <v/>
      </c>
      <c r="B78" s="27"/>
      <c r="C78" s="28" t="str">
        <f>IF(B78="","",_xlfn.TEXTJOIN(" ",TRUE,VLOOKUP(B78,Arkusz2!A:D,3,FALSE),$U$19))</f>
        <v/>
      </c>
      <c r="D78" s="29"/>
      <c r="E78" s="28" t="str">
        <f t="shared" si="0"/>
        <v/>
      </c>
      <c r="F78" s="28" t="str">
        <f>IF(AND(B78="",B77="",B76&lt;&gt;""),IFERROR(_xlfn.TEXTJOIN(" ",TRUE,SUM($S$16:S77),$U$19),0),IF(AND(B78="",B77&lt;&gt;""),$U$16,IF(B78&lt;&gt;"",_xlfn.TEXTJOIN("",TRUE,$U$20,"%"),"")))</f>
        <v/>
      </c>
      <c r="G78" s="28" t="str">
        <f>IF(AND(B78="",B77="",B76&lt;&gt;""),IFERROR(_xlfn.TEXTJOIN(" ",TRUE,SUM($S$16:S77)*($U$20/100),$U$19),0),IF(AND(B78="",B77&lt;&gt;""),$U$17,IF(B78&lt;&gt;"",_xlfn.TEXTJOIN(" ",TRUE,T78*D78*$U$20/100,$U$19),"")))</f>
        <v/>
      </c>
      <c r="H78" s="28" t="str">
        <f>IF(AND(B78="",B77="",B76&lt;&gt;""),_xlfn.TEXTJOIN(" ",TRUE,SUM($S$16:S77)*(1+$U$20/100),$U$19),IF(AND(B78="",B77&lt;&gt;""),$U$18,IF(B78&lt;&gt;"",_xlfn.TEXTJOIN(" ",TRUE,T78*D78*(1+$U$20/100),$U$19),"")))</f>
        <v/>
      </c>
      <c r="S78">
        <f t="shared" si="1"/>
        <v>0</v>
      </c>
      <c r="T78">
        <f>IF(B78="",0,VLOOKUP(B78,Arkusz2!A:D,3,FALSE))</f>
        <v>0</v>
      </c>
    </row>
    <row r="79" spans="1:20" x14ac:dyDescent="0.25">
      <c r="A79" s="26" t="str">
        <f t="shared" si="2"/>
        <v/>
      </c>
      <c r="B79" s="27"/>
      <c r="C79" s="28" t="str">
        <f>IF(B79="","",_xlfn.TEXTJOIN(" ",TRUE,VLOOKUP(B79,Arkusz2!A:D,3,FALSE),$U$19))</f>
        <v/>
      </c>
      <c r="D79" s="29"/>
      <c r="E79" s="28" t="str">
        <f t="shared" si="0"/>
        <v/>
      </c>
      <c r="F79" s="28" t="str">
        <f>IF(AND(B79="",B78="",B77&lt;&gt;""),IFERROR(_xlfn.TEXTJOIN(" ",TRUE,SUM($S$16:S78),$U$19),0),IF(AND(B79="",B78&lt;&gt;""),$U$16,IF(B79&lt;&gt;"",_xlfn.TEXTJOIN("",TRUE,$U$20,"%"),"")))</f>
        <v/>
      </c>
      <c r="G79" s="28" t="str">
        <f>IF(AND(B79="",B78="",B77&lt;&gt;""),IFERROR(_xlfn.TEXTJOIN(" ",TRUE,SUM($S$16:S78)*($U$20/100),$U$19),0),IF(AND(B79="",B78&lt;&gt;""),$U$17,IF(B79&lt;&gt;"",_xlfn.TEXTJOIN(" ",TRUE,T79*D79*$U$20/100,$U$19),"")))</f>
        <v/>
      </c>
      <c r="H79" s="28" t="str">
        <f>IF(AND(B79="",B78="",B77&lt;&gt;""),_xlfn.TEXTJOIN(" ",TRUE,SUM($S$16:S78)*(1+$U$20/100),$U$19),IF(AND(B79="",B78&lt;&gt;""),$U$18,IF(B79&lt;&gt;"",_xlfn.TEXTJOIN(" ",TRUE,T79*D79*(1+$U$20/100),$U$19),"")))</f>
        <v/>
      </c>
      <c r="S79">
        <f t="shared" si="1"/>
        <v>0</v>
      </c>
      <c r="T79">
        <f>IF(B79="",0,VLOOKUP(B79,Arkusz2!A:D,3,FALSE))</f>
        <v>0</v>
      </c>
    </row>
    <row r="80" spans="1:20" x14ac:dyDescent="0.25">
      <c r="A80" s="26" t="str">
        <f t="shared" si="2"/>
        <v/>
      </c>
      <c r="B80" s="27"/>
      <c r="C80" s="28" t="str">
        <f>IF(B80="","",_xlfn.TEXTJOIN(" ",TRUE,VLOOKUP(B80,Arkusz2!A:D,3,FALSE),$U$19))</f>
        <v/>
      </c>
      <c r="D80" s="29"/>
      <c r="E80" s="28" t="str">
        <f t="shared" si="0"/>
        <v/>
      </c>
      <c r="F80" s="28" t="str">
        <f>IF(AND(B80="",B79="",B78&lt;&gt;""),IFERROR(_xlfn.TEXTJOIN(" ",TRUE,SUM($S$16:S79),$U$19),0),IF(AND(B80="",B79&lt;&gt;""),$U$16,IF(B80&lt;&gt;"",_xlfn.TEXTJOIN("",TRUE,$U$20,"%"),"")))</f>
        <v/>
      </c>
      <c r="G80" s="28" t="str">
        <f>IF(AND(B80="",B79="",B78&lt;&gt;""),IFERROR(_xlfn.TEXTJOIN(" ",TRUE,SUM($S$16:S79)*($U$20/100),$U$19),0),IF(AND(B80="",B79&lt;&gt;""),$U$17,IF(B80&lt;&gt;"",_xlfn.TEXTJOIN(" ",TRUE,T80*D80*$U$20/100,$U$19),"")))</f>
        <v/>
      </c>
      <c r="H80" s="28" t="str">
        <f>IF(AND(B80="",B79="",B78&lt;&gt;""),_xlfn.TEXTJOIN(" ",TRUE,SUM($S$16:S79)*(1+$U$20/100),$U$19),IF(AND(B80="",B79&lt;&gt;""),$U$18,IF(B80&lt;&gt;"",_xlfn.TEXTJOIN(" ",TRUE,T80*D80*(1+$U$20/100),$U$19),"")))</f>
        <v/>
      </c>
      <c r="S80">
        <f t="shared" si="1"/>
        <v>0</v>
      </c>
      <c r="T80">
        <f>IF(B80="",0,VLOOKUP(B80,Arkusz2!A:D,3,FALSE))</f>
        <v>0</v>
      </c>
    </row>
    <row r="81" spans="1:20" x14ac:dyDescent="0.25">
      <c r="A81" s="26" t="str">
        <f t="shared" si="2"/>
        <v/>
      </c>
      <c r="B81" s="27"/>
      <c r="C81" s="28" t="str">
        <f>IF(B81="","",_xlfn.TEXTJOIN(" ",TRUE,VLOOKUP(B81,Arkusz2!A:D,3,FALSE),$U$19))</f>
        <v/>
      </c>
      <c r="D81" s="29"/>
      <c r="E81" s="28" t="str">
        <f t="shared" ref="E81:E144" si="3">IF(AND(B81="",B80&lt;&gt;""),$U$15,IF(B81&lt;&gt;"",_xlfn.TEXTJOIN(" ",TRUE,IF(D81="",1*T81,D81*T81),$U$19),""))</f>
        <v/>
      </c>
      <c r="F81" s="28" t="str">
        <f>IF(AND(B81="",B80="",B79&lt;&gt;""),IFERROR(_xlfn.TEXTJOIN(" ",TRUE,SUM($S$16:S80),$U$19),0),IF(AND(B81="",B80&lt;&gt;""),$U$16,IF(B81&lt;&gt;"",_xlfn.TEXTJOIN("",TRUE,$U$20,"%"),"")))</f>
        <v/>
      </c>
      <c r="G81" s="28" t="str">
        <f>IF(AND(B81="",B80="",B79&lt;&gt;""),IFERROR(_xlfn.TEXTJOIN(" ",TRUE,SUM($S$16:S80)*($U$20/100),$U$19),0),IF(AND(B81="",B80&lt;&gt;""),$U$17,IF(B81&lt;&gt;"",_xlfn.TEXTJOIN(" ",TRUE,T81*D81*$U$20/100,$U$19),"")))</f>
        <v/>
      </c>
      <c r="H81" s="28" t="str">
        <f>IF(AND(B81="",B80="",B79&lt;&gt;""),_xlfn.TEXTJOIN(" ",TRUE,SUM($S$16:S80)*(1+$U$20/100),$U$19),IF(AND(B81="",B80&lt;&gt;""),$U$18,IF(B81&lt;&gt;"",_xlfn.TEXTJOIN(" ",TRUE,T81*D81*(1+$U$20/100),$U$19),"")))</f>
        <v/>
      </c>
      <c r="S81">
        <f t="shared" ref="S81:S144" si="4">T81*D81</f>
        <v>0</v>
      </c>
      <c r="T81">
        <f>IF(B81="",0,VLOOKUP(B81,Arkusz2!A:D,3,FALSE))</f>
        <v>0</v>
      </c>
    </row>
    <row r="82" spans="1:20" x14ac:dyDescent="0.25">
      <c r="A82" s="26" t="str">
        <f t="shared" ref="A82:A145" si="5">IF(B82&lt;&gt;"",A81+1,"")</f>
        <v/>
      </c>
      <c r="B82" s="27"/>
      <c r="C82" s="28" t="str">
        <f>IF(B82="","",_xlfn.TEXTJOIN(" ",TRUE,VLOOKUP(B82,Arkusz2!A:D,3,FALSE),$U$19))</f>
        <v/>
      </c>
      <c r="D82" s="29"/>
      <c r="E82" s="28" t="str">
        <f t="shared" si="3"/>
        <v/>
      </c>
      <c r="F82" s="28" t="str">
        <f>IF(AND(B82="",B81="",B80&lt;&gt;""),IFERROR(_xlfn.TEXTJOIN(" ",TRUE,SUM($S$16:S81),$U$19),0),IF(AND(B82="",B81&lt;&gt;""),$U$16,IF(B82&lt;&gt;"",_xlfn.TEXTJOIN("",TRUE,$U$20,"%"),"")))</f>
        <v/>
      </c>
      <c r="G82" s="28" t="str">
        <f>IF(AND(B82="",B81="",B80&lt;&gt;""),IFERROR(_xlfn.TEXTJOIN(" ",TRUE,SUM($S$16:S81)*($U$20/100),$U$19),0),IF(AND(B82="",B81&lt;&gt;""),$U$17,IF(B82&lt;&gt;"",_xlfn.TEXTJOIN(" ",TRUE,T82*D82*$U$20/100,$U$19),"")))</f>
        <v/>
      </c>
      <c r="H82" s="28" t="str">
        <f>IF(AND(B82="",B81="",B80&lt;&gt;""),_xlfn.TEXTJOIN(" ",TRUE,SUM($S$16:S81)*(1+$U$20/100),$U$19),IF(AND(B82="",B81&lt;&gt;""),$U$18,IF(B82&lt;&gt;"",_xlfn.TEXTJOIN(" ",TRUE,T82*D82*(1+$U$20/100),$U$19),"")))</f>
        <v/>
      </c>
      <c r="S82">
        <f t="shared" si="4"/>
        <v>0</v>
      </c>
      <c r="T82">
        <f>IF(B82="",0,VLOOKUP(B82,Arkusz2!A:D,3,FALSE))</f>
        <v>0</v>
      </c>
    </row>
    <row r="83" spans="1:20" x14ac:dyDescent="0.25">
      <c r="A83" s="26" t="str">
        <f t="shared" si="5"/>
        <v/>
      </c>
      <c r="B83" s="27"/>
      <c r="C83" s="28" t="str">
        <f>IF(B83="","",_xlfn.TEXTJOIN(" ",TRUE,VLOOKUP(B83,Arkusz2!A:D,3,FALSE),$U$19))</f>
        <v/>
      </c>
      <c r="D83" s="29"/>
      <c r="E83" s="28" t="str">
        <f t="shared" si="3"/>
        <v/>
      </c>
      <c r="F83" s="28" t="str">
        <f>IF(AND(B83="",B82="",B81&lt;&gt;""),IFERROR(_xlfn.TEXTJOIN(" ",TRUE,SUM($S$16:S82),$U$19),0),IF(AND(B83="",B82&lt;&gt;""),$U$16,IF(B83&lt;&gt;"",_xlfn.TEXTJOIN("",TRUE,$U$20,"%"),"")))</f>
        <v/>
      </c>
      <c r="G83" s="28" t="str">
        <f>IF(AND(B83="",B82="",B81&lt;&gt;""),IFERROR(_xlfn.TEXTJOIN(" ",TRUE,SUM($S$16:S82)*($U$20/100),$U$19),0),IF(AND(B83="",B82&lt;&gt;""),$U$17,IF(B83&lt;&gt;"",_xlfn.TEXTJOIN(" ",TRUE,T83*D83*$U$20/100,$U$19),"")))</f>
        <v/>
      </c>
      <c r="H83" s="28" t="str">
        <f>IF(AND(B83="",B82="",B81&lt;&gt;""),_xlfn.TEXTJOIN(" ",TRUE,SUM($S$16:S82)*(1+$U$20/100),$U$19),IF(AND(B83="",B82&lt;&gt;""),$U$18,IF(B83&lt;&gt;"",_xlfn.TEXTJOIN(" ",TRUE,T83*D83*(1+$U$20/100),$U$19),"")))</f>
        <v/>
      </c>
      <c r="S83">
        <f t="shared" si="4"/>
        <v>0</v>
      </c>
      <c r="T83">
        <f>IF(B83="",0,VLOOKUP(B83,Arkusz2!A:D,3,FALSE))</f>
        <v>0</v>
      </c>
    </row>
    <row r="84" spans="1:20" x14ac:dyDescent="0.25">
      <c r="A84" s="26" t="str">
        <f t="shared" si="5"/>
        <v/>
      </c>
      <c r="B84" s="27"/>
      <c r="C84" s="28" t="str">
        <f>IF(B84="","",_xlfn.TEXTJOIN(" ",TRUE,VLOOKUP(B84,Arkusz2!A:D,3,FALSE),$U$19))</f>
        <v/>
      </c>
      <c r="D84" s="29"/>
      <c r="E84" s="28" t="str">
        <f t="shared" si="3"/>
        <v/>
      </c>
      <c r="F84" s="28" t="str">
        <f>IF(AND(B84="",B83="",B82&lt;&gt;""),IFERROR(_xlfn.TEXTJOIN(" ",TRUE,SUM($S$16:S83),$U$19),0),IF(AND(B84="",B83&lt;&gt;""),$U$16,IF(B84&lt;&gt;"",_xlfn.TEXTJOIN("",TRUE,$U$20,"%"),"")))</f>
        <v/>
      </c>
      <c r="G84" s="28" t="str">
        <f>IF(AND(B84="",B83="",B82&lt;&gt;""),IFERROR(_xlfn.TEXTJOIN(" ",TRUE,SUM($S$16:S83)*($U$20/100),$U$19),0),IF(AND(B84="",B83&lt;&gt;""),$U$17,IF(B84&lt;&gt;"",_xlfn.TEXTJOIN(" ",TRUE,T84*D84*$U$20/100,$U$19),"")))</f>
        <v/>
      </c>
      <c r="H84" s="28" t="str">
        <f>IF(AND(B84="",B83="",B82&lt;&gt;""),_xlfn.TEXTJOIN(" ",TRUE,SUM($S$16:S83)*(1+$U$20/100),$U$19),IF(AND(B84="",B83&lt;&gt;""),$U$18,IF(B84&lt;&gt;"",_xlfn.TEXTJOIN(" ",TRUE,T84*D84*(1+$U$20/100),$U$19),"")))</f>
        <v/>
      </c>
      <c r="S84">
        <f t="shared" si="4"/>
        <v>0</v>
      </c>
      <c r="T84">
        <f>IF(B84="",0,VLOOKUP(B84,Arkusz2!A:D,3,FALSE))</f>
        <v>0</v>
      </c>
    </row>
    <row r="85" spans="1:20" x14ac:dyDescent="0.25">
      <c r="A85" s="26" t="str">
        <f t="shared" si="5"/>
        <v/>
      </c>
      <c r="B85" s="27"/>
      <c r="C85" s="28" t="str">
        <f>IF(B85="","",_xlfn.TEXTJOIN(" ",TRUE,VLOOKUP(B85,Arkusz2!A:D,3,FALSE),$U$19))</f>
        <v/>
      </c>
      <c r="D85" s="29"/>
      <c r="E85" s="28" t="str">
        <f t="shared" si="3"/>
        <v/>
      </c>
      <c r="F85" s="28" t="str">
        <f>IF(AND(B85="",B84="",B83&lt;&gt;""),IFERROR(_xlfn.TEXTJOIN(" ",TRUE,SUM($S$16:S84),$U$19),0),IF(AND(B85="",B84&lt;&gt;""),$U$16,IF(B85&lt;&gt;"",_xlfn.TEXTJOIN("",TRUE,$U$20,"%"),"")))</f>
        <v/>
      </c>
      <c r="G85" s="28" t="str">
        <f>IF(AND(B85="",B84="",B83&lt;&gt;""),IFERROR(_xlfn.TEXTJOIN(" ",TRUE,SUM($S$16:S84)*($U$20/100),$U$19),0),IF(AND(B85="",B84&lt;&gt;""),$U$17,IF(B85&lt;&gt;"",_xlfn.TEXTJOIN(" ",TRUE,T85*D85*$U$20/100,$U$19),"")))</f>
        <v/>
      </c>
      <c r="H85" s="28" t="str">
        <f>IF(AND(B85="",B84="",B83&lt;&gt;""),_xlfn.TEXTJOIN(" ",TRUE,SUM($S$16:S84)*(1+$U$20/100),$U$19),IF(AND(B85="",B84&lt;&gt;""),$U$18,IF(B85&lt;&gt;"",_xlfn.TEXTJOIN(" ",TRUE,T85*D85*(1+$U$20/100),$U$19),"")))</f>
        <v/>
      </c>
      <c r="S85">
        <f t="shared" si="4"/>
        <v>0</v>
      </c>
      <c r="T85">
        <f>IF(B85="",0,VLOOKUP(B85,Arkusz2!A:D,3,FALSE))</f>
        <v>0</v>
      </c>
    </row>
    <row r="86" spans="1:20" x14ac:dyDescent="0.25">
      <c r="A86" s="26" t="str">
        <f t="shared" si="5"/>
        <v/>
      </c>
      <c r="B86" s="27"/>
      <c r="C86" s="28" t="str">
        <f>IF(B86="","",_xlfn.TEXTJOIN(" ",TRUE,VLOOKUP(B86,Arkusz2!A:D,3,FALSE),$U$19))</f>
        <v/>
      </c>
      <c r="D86" s="29"/>
      <c r="E86" s="28" t="str">
        <f t="shared" si="3"/>
        <v/>
      </c>
      <c r="F86" s="28" t="str">
        <f>IF(AND(B86="",B85="",B84&lt;&gt;""),IFERROR(_xlfn.TEXTJOIN(" ",TRUE,SUM($S$16:S85),$U$19),0),IF(AND(B86="",B85&lt;&gt;""),$U$16,IF(B86&lt;&gt;"",_xlfn.TEXTJOIN("",TRUE,$U$20,"%"),"")))</f>
        <v/>
      </c>
      <c r="G86" s="28" t="str">
        <f>IF(AND(B86="",B85="",B84&lt;&gt;""),IFERROR(_xlfn.TEXTJOIN(" ",TRUE,SUM($S$16:S85)*($U$20/100),$U$19),0),IF(AND(B86="",B85&lt;&gt;""),$U$17,IF(B86&lt;&gt;"",_xlfn.TEXTJOIN(" ",TRUE,T86*D86*$U$20/100,$U$19),"")))</f>
        <v/>
      </c>
      <c r="H86" s="28" t="str">
        <f>IF(AND(B86="",B85="",B84&lt;&gt;""),_xlfn.TEXTJOIN(" ",TRUE,SUM($S$16:S85)*(1+$U$20/100),$U$19),IF(AND(B86="",B85&lt;&gt;""),$U$18,IF(B86&lt;&gt;"",_xlfn.TEXTJOIN(" ",TRUE,T86*D86*(1+$U$20/100),$U$19),"")))</f>
        <v/>
      </c>
      <c r="S86">
        <f t="shared" si="4"/>
        <v>0</v>
      </c>
      <c r="T86">
        <f>IF(B86="",0,VLOOKUP(B86,Arkusz2!A:D,3,FALSE))</f>
        <v>0</v>
      </c>
    </row>
    <row r="87" spans="1:20" x14ac:dyDescent="0.25">
      <c r="A87" s="26" t="str">
        <f t="shared" si="5"/>
        <v/>
      </c>
      <c r="B87" s="27"/>
      <c r="C87" s="28" t="str">
        <f>IF(B87="","",_xlfn.TEXTJOIN(" ",TRUE,VLOOKUP(B87,Arkusz2!A:D,3,FALSE),$U$19))</f>
        <v/>
      </c>
      <c r="D87" s="29"/>
      <c r="E87" s="28" t="str">
        <f t="shared" si="3"/>
        <v/>
      </c>
      <c r="F87" s="28" t="str">
        <f>IF(AND(B87="",B86="",B85&lt;&gt;""),IFERROR(_xlfn.TEXTJOIN(" ",TRUE,SUM($S$16:S86),$U$19),0),IF(AND(B87="",B86&lt;&gt;""),$U$16,IF(B87&lt;&gt;"",_xlfn.TEXTJOIN("",TRUE,$U$20,"%"),"")))</f>
        <v/>
      </c>
      <c r="G87" s="28" t="str">
        <f>IF(AND(B87="",B86="",B85&lt;&gt;""),IFERROR(_xlfn.TEXTJOIN(" ",TRUE,SUM($S$16:S86)*($U$20/100),$U$19),0),IF(AND(B87="",B86&lt;&gt;""),$U$17,IF(B87&lt;&gt;"",_xlfn.TEXTJOIN(" ",TRUE,T87*D87*$U$20/100,$U$19),"")))</f>
        <v/>
      </c>
      <c r="H87" s="28" t="str">
        <f>IF(AND(B87="",B86="",B85&lt;&gt;""),_xlfn.TEXTJOIN(" ",TRUE,SUM($S$16:S86)*(1+$U$20/100),$U$19),IF(AND(B87="",B86&lt;&gt;""),$U$18,IF(B87&lt;&gt;"",_xlfn.TEXTJOIN(" ",TRUE,T87*D87*(1+$U$20/100),$U$19),"")))</f>
        <v/>
      </c>
      <c r="S87">
        <f t="shared" si="4"/>
        <v>0</v>
      </c>
      <c r="T87">
        <f>IF(B87="",0,VLOOKUP(B87,Arkusz2!A:D,3,FALSE))</f>
        <v>0</v>
      </c>
    </row>
    <row r="88" spans="1:20" x14ac:dyDescent="0.25">
      <c r="A88" s="26" t="str">
        <f t="shared" si="5"/>
        <v/>
      </c>
      <c r="B88" s="27"/>
      <c r="C88" s="28" t="str">
        <f>IF(B88="","",_xlfn.TEXTJOIN(" ",TRUE,VLOOKUP(B88,Arkusz2!A:D,3,FALSE),$U$19))</f>
        <v/>
      </c>
      <c r="D88" s="29"/>
      <c r="E88" s="28" t="str">
        <f t="shared" si="3"/>
        <v/>
      </c>
      <c r="F88" s="28" t="str">
        <f>IF(AND(B88="",B87="",B86&lt;&gt;""),IFERROR(_xlfn.TEXTJOIN(" ",TRUE,SUM($S$16:S87),$U$19),0),IF(AND(B88="",B87&lt;&gt;""),$U$16,IF(B88&lt;&gt;"",_xlfn.TEXTJOIN("",TRUE,$U$20,"%"),"")))</f>
        <v/>
      </c>
      <c r="G88" s="28" t="str">
        <f>IF(AND(B88="",B87="",B86&lt;&gt;""),IFERROR(_xlfn.TEXTJOIN(" ",TRUE,SUM($S$16:S87)*($U$20/100),$U$19),0),IF(AND(B88="",B87&lt;&gt;""),$U$17,IF(B88&lt;&gt;"",_xlfn.TEXTJOIN(" ",TRUE,T88*D88*$U$20/100,$U$19),"")))</f>
        <v/>
      </c>
      <c r="H88" s="28" t="str">
        <f>IF(AND(B88="",B87="",B86&lt;&gt;""),_xlfn.TEXTJOIN(" ",TRUE,SUM($S$16:S87)*(1+$U$20/100),$U$19),IF(AND(B88="",B87&lt;&gt;""),$U$18,IF(B88&lt;&gt;"",_xlfn.TEXTJOIN(" ",TRUE,T88*D88*(1+$U$20/100),$U$19),"")))</f>
        <v/>
      </c>
      <c r="S88">
        <f t="shared" si="4"/>
        <v>0</v>
      </c>
      <c r="T88">
        <f>IF(B88="",0,VLOOKUP(B88,Arkusz2!A:D,3,FALSE))</f>
        <v>0</v>
      </c>
    </row>
    <row r="89" spans="1:20" x14ac:dyDescent="0.25">
      <c r="A89" s="26" t="str">
        <f t="shared" si="5"/>
        <v/>
      </c>
      <c r="B89" s="27"/>
      <c r="C89" s="28" t="str">
        <f>IF(B89="","",_xlfn.TEXTJOIN(" ",TRUE,VLOOKUP(B89,Arkusz2!A:D,3,FALSE),$U$19))</f>
        <v/>
      </c>
      <c r="D89" s="29"/>
      <c r="E89" s="28" t="str">
        <f t="shared" si="3"/>
        <v/>
      </c>
      <c r="F89" s="28" t="str">
        <f>IF(AND(B89="",B88="",B87&lt;&gt;""),IFERROR(_xlfn.TEXTJOIN(" ",TRUE,SUM($S$16:S88),$U$19),0),IF(AND(B89="",B88&lt;&gt;""),$U$16,IF(B89&lt;&gt;"",_xlfn.TEXTJOIN("",TRUE,$U$20,"%"),"")))</f>
        <v/>
      </c>
      <c r="G89" s="28" t="str">
        <f>IF(AND(B89="",B88="",B87&lt;&gt;""),IFERROR(_xlfn.TEXTJOIN(" ",TRUE,SUM($S$16:S88)*($U$20/100),$U$19),0),IF(AND(B89="",B88&lt;&gt;""),$U$17,IF(B89&lt;&gt;"",_xlfn.TEXTJOIN(" ",TRUE,T89*D89*$U$20/100,$U$19),"")))</f>
        <v/>
      </c>
      <c r="H89" s="28" t="str">
        <f>IF(AND(B89="",B88="",B87&lt;&gt;""),_xlfn.TEXTJOIN(" ",TRUE,SUM($S$16:S88)*(1+$U$20/100),$U$19),IF(AND(B89="",B88&lt;&gt;""),$U$18,IF(B89&lt;&gt;"",_xlfn.TEXTJOIN(" ",TRUE,T89*D89*(1+$U$20/100),$U$19),"")))</f>
        <v/>
      </c>
      <c r="S89">
        <f t="shared" si="4"/>
        <v>0</v>
      </c>
      <c r="T89">
        <f>IF(B89="",0,VLOOKUP(B89,Arkusz2!A:D,3,FALSE))</f>
        <v>0</v>
      </c>
    </row>
    <row r="90" spans="1:20" x14ac:dyDescent="0.25">
      <c r="A90" s="26" t="str">
        <f t="shared" si="5"/>
        <v/>
      </c>
      <c r="B90" s="27"/>
      <c r="C90" s="28" t="str">
        <f>IF(B90="","",_xlfn.TEXTJOIN(" ",TRUE,VLOOKUP(B90,Arkusz2!A:D,3,FALSE),$U$19))</f>
        <v/>
      </c>
      <c r="D90" s="29"/>
      <c r="E90" s="28" t="str">
        <f t="shared" si="3"/>
        <v/>
      </c>
      <c r="F90" s="28" t="str">
        <f>IF(AND(B90="",B89="",B88&lt;&gt;""),IFERROR(_xlfn.TEXTJOIN(" ",TRUE,SUM($S$16:S89),$U$19),0),IF(AND(B90="",B89&lt;&gt;""),$U$16,IF(B90&lt;&gt;"",_xlfn.TEXTJOIN("",TRUE,$U$20,"%"),"")))</f>
        <v/>
      </c>
      <c r="G90" s="28" t="str">
        <f>IF(AND(B90="",B89="",B88&lt;&gt;""),IFERROR(_xlfn.TEXTJOIN(" ",TRUE,SUM($S$16:S89)*($U$20/100),$U$19),0),IF(AND(B90="",B89&lt;&gt;""),$U$17,IF(B90&lt;&gt;"",_xlfn.TEXTJOIN(" ",TRUE,T90*D90*$U$20/100,$U$19),"")))</f>
        <v/>
      </c>
      <c r="H90" s="28" t="str">
        <f>IF(AND(B90="",B89="",B88&lt;&gt;""),_xlfn.TEXTJOIN(" ",TRUE,SUM($S$16:S89)*(1+$U$20/100),$U$19),IF(AND(B90="",B89&lt;&gt;""),$U$18,IF(B90&lt;&gt;"",_xlfn.TEXTJOIN(" ",TRUE,T90*D90*(1+$U$20/100),$U$19),"")))</f>
        <v/>
      </c>
      <c r="S90">
        <f t="shared" si="4"/>
        <v>0</v>
      </c>
      <c r="T90">
        <f>IF(B90="",0,VLOOKUP(B90,Arkusz2!A:D,3,FALSE))</f>
        <v>0</v>
      </c>
    </row>
    <row r="91" spans="1:20" x14ac:dyDescent="0.25">
      <c r="A91" s="26" t="str">
        <f t="shared" si="5"/>
        <v/>
      </c>
      <c r="B91" s="27"/>
      <c r="C91" s="28" t="str">
        <f>IF(B91="","",_xlfn.TEXTJOIN(" ",TRUE,VLOOKUP(B91,Arkusz2!A:D,3,FALSE),$U$19))</f>
        <v/>
      </c>
      <c r="D91" s="29"/>
      <c r="E91" s="28" t="str">
        <f t="shared" si="3"/>
        <v/>
      </c>
      <c r="F91" s="28" t="str">
        <f>IF(AND(B91="",B90="",B89&lt;&gt;""),IFERROR(_xlfn.TEXTJOIN(" ",TRUE,SUM($S$16:S90),$U$19),0),IF(AND(B91="",B90&lt;&gt;""),$U$16,IF(B91&lt;&gt;"",_xlfn.TEXTJOIN("",TRUE,$U$20,"%"),"")))</f>
        <v/>
      </c>
      <c r="G91" s="28" t="str">
        <f>IF(AND(B91="",B90="",B89&lt;&gt;""),IFERROR(_xlfn.TEXTJOIN(" ",TRUE,SUM($S$16:S90)*($U$20/100),$U$19),0),IF(AND(B91="",B90&lt;&gt;""),$U$17,IF(B91&lt;&gt;"",_xlfn.TEXTJOIN(" ",TRUE,T91*D91*$U$20/100,$U$19),"")))</f>
        <v/>
      </c>
      <c r="H91" s="28" t="str">
        <f>IF(AND(B91="",B90="",B89&lt;&gt;""),_xlfn.TEXTJOIN(" ",TRUE,SUM($S$16:S90)*(1+$U$20/100),$U$19),IF(AND(B91="",B90&lt;&gt;""),$U$18,IF(B91&lt;&gt;"",_xlfn.TEXTJOIN(" ",TRUE,T91*D91*(1+$U$20/100),$U$19),"")))</f>
        <v/>
      </c>
      <c r="S91">
        <f t="shared" si="4"/>
        <v>0</v>
      </c>
      <c r="T91">
        <f>IF(B91="",0,VLOOKUP(B91,Arkusz2!A:D,3,FALSE))</f>
        <v>0</v>
      </c>
    </row>
    <row r="92" spans="1:20" x14ac:dyDescent="0.25">
      <c r="A92" s="26" t="str">
        <f t="shared" si="5"/>
        <v/>
      </c>
      <c r="B92" s="27"/>
      <c r="C92" s="28" t="str">
        <f>IF(B92="","",_xlfn.TEXTJOIN(" ",TRUE,VLOOKUP(B92,Arkusz2!A:D,3,FALSE),$U$19))</f>
        <v/>
      </c>
      <c r="D92" s="29"/>
      <c r="E92" s="28" t="str">
        <f t="shared" si="3"/>
        <v/>
      </c>
      <c r="F92" s="28" t="str">
        <f>IF(AND(B92="",B91="",B90&lt;&gt;""),IFERROR(_xlfn.TEXTJOIN(" ",TRUE,SUM($S$16:S91),$U$19),0),IF(AND(B92="",B91&lt;&gt;""),$U$16,IF(B92&lt;&gt;"",_xlfn.TEXTJOIN("",TRUE,$U$20,"%"),"")))</f>
        <v/>
      </c>
      <c r="G92" s="28" t="str">
        <f>IF(AND(B92="",B91="",B90&lt;&gt;""),IFERROR(_xlfn.TEXTJOIN(" ",TRUE,SUM($S$16:S91)*($U$20/100),$U$19),0),IF(AND(B92="",B91&lt;&gt;""),$U$17,IF(B92&lt;&gt;"",_xlfn.TEXTJOIN(" ",TRUE,T92*D92*$U$20/100,$U$19),"")))</f>
        <v/>
      </c>
      <c r="H92" s="28" t="str">
        <f>IF(AND(B92="",B91="",B90&lt;&gt;""),_xlfn.TEXTJOIN(" ",TRUE,SUM($S$16:S91)*(1+$U$20/100),$U$19),IF(AND(B92="",B91&lt;&gt;""),$U$18,IF(B92&lt;&gt;"",_xlfn.TEXTJOIN(" ",TRUE,T92*D92*(1+$U$20/100),$U$19),"")))</f>
        <v/>
      </c>
      <c r="S92">
        <f t="shared" si="4"/>
        <v>0</v>
      </c>
      <c r="T92">
        <f>IF(B92="",0,VLOOKUP(B92,Arkusz2!A:D,3,FALSE))</f>
        <v>0</v>
      </c>
    </row>
    <row r="93" spans="1:20" x14ac:dyDescent="0.25">
      <c r="A93" s="26" t="str">
        <f t="shared" si="5"/>
        <v/>
      </c>
      <c r="B93" s="27"/>
      <c r="C93" s="28" t="str">
        <f>IF(B93="","",_xlfn.TEXTJOIN(" ",TRUE,VLOOKUP(B93,Arkusz2!A:D,3,FALSE),$U$19))</f>
        <v/>
      </c>
      <c r="D93" s="29"/>
      <c r="E93" s="28" t="str">
        <f t="shared" si="3"/>
        <v/>
      </c>
      <c r="F93" s="28" t="str">
        <f>IF(AND(B93="",B92="",B91&lt;&gt;""),IFERROR(_xlfn.TEXTJOIN(" ",TRUE,SUM($S$16:S92),$U$19),0),IF(AND(B93="",B92&lt;&gt;""),$U$16,IF(B93&lt;&gt;"",_xlfn.TEXTJOIN("",TRUE,$U$20,"%"),"")))</f>
        <v/>
      </c>
      <c r="G93" s="28" t="str">
        <f>IF(AND(B93="",B92="",B91&lt;&gt;""),IFERROR(_xlfn.TEXTJOIN(" ",TRUE,SUM($S$16:S92)*($U$20/100),$U$19),0),IF(AND(B93="",B92&lt;&gt;""),$U$17,IF(B93&lt;&gt;"",_xlfn.TEXTJOIN(" ",TRUE,T93*D93*$U$20/100,$U$19),"")))</f>
        <v/>
      </c>
      <c r="H93" s="28" t="str">
        <f>IF(AND(B93="",B92="",B91&lt;&gt;""),_xlfn.TEXTJOIN(" ",TRUE,SUM($S$16:S92)*(1+$U$20/100),$U$19),IF(AND(B93="",B92&lt;&gt;""),$U$18,IF(B93&lt;&gt;"",_xlfn.TEXTJOIN(" ",TRUE,T93*D93*(1+$U$20/100),$U$19),"")))</f>
        <v/>
      </c>
      <c r="S93">
        <f t="shared" si="4"/>
        <v>0</v>
      </c>
      <c r="T93">
        <f>IF(B93="",0,VLOOKUP(B93,Arkusz2!A:D,3,FALSE))</f>
        <v>0</v>
      </c>
    </row>
    <row r="94" spans="1:20" x14ac:dyDescent="0.25">
      <c r="A94" s="26" t="str">
        <f t="shared" si="5"/>
        <v/>
      </c>
      <c r="B94" s="27"/>
      <c r="C94" s="28" t="str">
        <f>IF(B94="","",_xlfn.TEXTJOIN(" ",TRUE,VLOOKUP(B94,Arkusz2!A:D,3,FALSE),$U$19))</f>
        <v/>
      </c>
      <c r="D94" s="29"/>
      <c r="E94" s="28" t="str">
        <f t="shared" si="3"/>
        <v/>
      </c>
      <c r="F94" s="28" t="str">
        <f>IF(AND(B94="",B93="",B92&lt;&gt;""),IFERROR(_xlfn.TEXTJOIN(" ",TRUE,SUM($S$16:S93),$U$19),0),IF(AND(B94="",B93&lt;&gt;""),$U$16,IF(B94&lt;&gt;"",_xlfn.TEXTJOIN("",TRUE,$U$20,"%"),"")))</f>
        <v/>
      </c>
      <c r="G94" s="28" t="str">
        <f>IF(AND(B94="",B93="",B92&lt;&gt;""),IFERROR(_xlfn.TEXTJOIN(" ",TRUE,SUM($S$16:S93)*($U$20/100),$U$19),0),IF(AND(B94="",B93&lt;&gt;""),$U$17,IF(B94&lt;&gt;"",_xlfn.TEXTJOIN(" ",TRUE,T94*D94*$U$20/100,$U$19),"")))</f>
        <v/>
      </c>
      <c r="H94" s="28" t="str">
        <f>IF(AND(B94="",B93="",B92&lt;&gt;""),_xlfn.TEXTJOIN(" ",TRUE,SUM($S$16:S93)*(1+$U$20/100),$U$19),IF(AND(B94="",B93&lt;&gt;""),$U$18,IF(B94&lt;&gt;"",_xlfn.TEXTJOIN(" ",TRUE,T94*D94*(1+$U$20/100),$U$19),"")))</f>
        <v/>
      </c>
      <c r="S94">
        <f t="shared" si="4"/>
        <v>0</v>
      </c>
      <c r="T94">
        <f>IF(B94="",0,VLOOKUP(B94,Arkusz2!A:D,3,FALSE))</f>
        <v>0</v>
      </c>
    </row>
    <row r="95" spans="1:20" x14ac:dyDescent="0.25">
      <c r="A95" s="26" t="str">
        <f t="shared" si="5"/>
        <v/>
      </c>
      <c r="B95" s="27"/>
      <c r="C95" s="28" t="str">
        <f>IF(B95="","",_xlfn.TEXTJOIN(" ",TRUE,VLOOKUP(B95,Arkusz2!A:D,3,FALSE),$U$19))</f>
        <v/>
      </c>
      <c r="D95" s="29"/>
      <c r="E95" s="28" t="str">
        <f t="shared" si="3"/>
        <v/>
      </c>
      <c r="F95" s="28" t="str">
        <f>IF(AND(B95="",B94="",B93&lt;&gt;""),IFERROR(_xlfn.TEXTJOIN(" ",TRUE,SUM($S$16:S94),$U$19),0),IF(AND(B95="",B94&lt;&gt;""),$U$16,IF(B95&lt;&gt;"",_xlfn.TEXTJOIN("",TRUE,$U$20,"%"),"")))</f>
        <v/>
      </c>
      <c r="G95" s="28" t="str">
        <f>IF(AND(B95="",B94="",B93&lt;&gt;""),IFERROR(_xlfn.TEXTJOIN(" ",TRUE,SUM($S$16:S94)*($U$20/100),$U$19),0),IF(AND(B95="",B94&lt;&gt;""),$U$17,IF(B95&lt;&gt;"",_xlfn.TEXTJOIN(" ",TRUE,T95*D95*$U$20/100,$U$19),"")))</f>
        <v/>
      </c>
      <c r="H95" s="28" t="str">
        <f>IF(AND(B95="",B94="",B93&lt;&gt;""),_xlfn.TEXTJOIN(" ",TRUE,SUM($S$16:S94)*(1+$U$20/100),$U$19),IF(AND(B95="",B94&lt;&gt;""),$U$18,IF(B95&lt;&gt;"",_xlfn.TEXTJOIN(" ",TRUE,T95*D95*(1+$U$20/100),$U$19),"")))</f>
        <v/>
      </c>
      <c r="S95">
        <f t="shared" si="4"/>
        <v>0</v>
      </c>
      <c r="T95">
        <f>IF(B95="",0,VLOOKUP(B95,Arkusz2!A:D,3,FALSE))</f>
        <v>0</v>
      </c>
    </row>
    <row r="96" spans="1:20" x14ac:dyDescent="0.25">
      <c r="A96" s="26" t="str">
        <f t="shared" si="5"/>
        <v/>
      </c>
      <c r="B96" s="27"/>
      <c r="C96" s="28" t="str">
        <f>IF(B96="","",_xlfn.TEXTJOIN(" ",TRUE,VLOOKUP(B96,Arkusz2!A:D,3,FALSE),$U$19))</f>
        <v/>
      </c>
      <c r="D96" s="29"/>
      <c r="E96" s="28" t="str">
        <f t="shared" si="3"/>
        <v/>
      </c>
      <c r="F96" s="28" t="str">
        <f>IF(AND(B96="",B95="",B94&lt;&gt;""),IFERROR(_xlfn.TEXTJOIN(" ",TRUE,SUM($S$16:S95),$U$19),0),IF(AND(B96="",B95&lt;&gt;""),$U$16,IF(B96&lt;&gt;"",_xlfn.TEXTJOIN("",TRUE,$U$20,"%"),"")))</f>
        <v/>
      </c>
      <c r="G96" s="28" t="str">
        <f>IF(AND(B96="",B95="",B94&lt;&gt;""),IFERROR(_xlfn.TEXTJOIN(" ",TRUE,SUM($S$16:S95)*($U$20/100),$U$19),0),IF(AND(B96="",B95&lt;&gt;""),$U$17,IF(B96&lt;&gt;"",_xlfn.TEXTJOIN(" ",TRUE,T96*D96*$U$20/100,$U$19),"")))</f>
        <v/>
      </c>
      <c r="H96" s="28" t="str">
        <f>IF(AND(B96="",B95="",B94&lt;&gt;""),_xlfn.TEXTJOIN(" ",TRUE,SUM($S$16:S95)*(1+$U$20/100),$U$19),IF(AND(B96="",B95&lt;&gt;""),$U$18,IF(B96&lt;&gt;"",_xlfn.TEXTJOIN(" ",TRUE,T96*D96*(1+$U$20/100),$U$19),"")))</f>
        <v/>
      </c>
      <c r="S96">
        <f t="shared" si="4"/>
        <v>0</v>
      </c>
      <c r="T96">
        <f>IF(B96="",0,VLOOKUP(B96,Arkusz2!A:D,3,FALSE))</f>
        <v>0</v>
      </c>
    </row>
    <row r="97" spans="1:20" x14ac:dyDescent="0.25">
      <c r="A97" s="26" t="str">
        <f t="shared" si="5"/>
        <v/>
      </c>
      <c r="B97" s="27"/>
      <c r="C97" s="28" t="str">
        <f>IF(B97="","",_xlfn.TEXTJOIN(" ",TRUE,VLOOKUP(B97,Arkusz2!A:D,3,FALSE),$U$19))</f>
        <v/>
      </c>
      <c r="D97" s="29"/>
      <c r="E97" s="28" t="str">
        <f t="shared" si="3"/>
        <v/>
      </c>
      <c r="F97" s="28" t="str">
        <f>IF(AND(B97="",B96="",B95&lt;&gt;""),IFERROR(_xlfn.TEXTJOIN(" ",TRUE,SUM($S$16:S96),$U$19),0),IF(AND(B97="",B96&lt;&gt;""),$U$16,IF(B97&lt;&gt;"",_xlfn.TEXTJOIN("",TRUE,$U$20,"%"),"")))</f>
        <v/>
      </c>
      <c r="G97" s="28" t="str">
        <f>IF(AND(B97="",B96="",B95&lt;&gt;""),IFERROR(_xlfn.TEXTJOIN(" ",TRUE,SUM($S$16:S96)*($U$20/100),$U$19),0),IF(AND(B97="",B96&lt;&gt;""),$U$17,IF(B97&lt;&gt;"",_xlfn.TEXTJOIN(" ",TRUE,T97*D97*$U$20/100,$U$19),"")))</f>
        <v/>
      </c>
      <c r="H97" s="28" t="str">
        <f>IF(AND(B97="",B96="",B95&lt;&gt;""),_xlfn.TEXTJOIN(" ",TRUE,SUM($S$16:S96)*(1+$U$20/100),$U$19),IF(AND(B97="",B96&lt;&gt;""),$U$18,IF(B97&lt;&gt;"",_xlfn.TEXTJOIN(" ",TRUE,T97*D97*(1+$U$20/100),$U$19),"")))</f>
        <v/>
      </c>
      <c r="S97">
        <f t="shared" si="4"/>
        <v>0</v>
      </c>
      <c r="T97">
        <f>IF(B97="",0,VLOOKUP(B97,Arkusz2!A:D,3,FALSE))</f>
        <v>0</v>
      </c>
    </row>
    <row r="98" spans="1:20" x14ac:dyDescent="0.25">
      <c r="A98" s="26" t="str">
        <f t="shared" si="5"/>
        <v/>
      </c>
      <c r="B98" s="27"/>
      <c r="C98" s="28" t="str">
        <f>IF(B98="","",_xlfn.TEXTJOIN(" ",TRUE,VLOOKUP(B98,Arkusz2!A:D,3,FALSE),$U$19))</f>
        <v/>
      </c>
      <c r="D98" s="29"/>
      <c r="E98" s="28" t="str">
        <f t="shared" si="3"/>
        <v/>
      </c>
      <c r="F98" s="28" t="str">
        <f>IF(AND(B98="",B97="",B96&lt;&gt;""),IFERROR(_xlfn.TEXTJOIN(" ",TRUE,SUM($S$16:S97),$U$19),0),IF(AND(B98="",B97&lt;&gt;""),$U$16,IF(B98&lt;&gt;"",_xlfn.TEXTJOIN("",TRUE,$U$20,"%"),"")))</f>
        <v/>
      </c>
      <c r="G98" s="28" t="str">
        <f>IF(AND(B98="",B97="",B96&lt;&gt;""),IFERROR(_xlfn.TEXTJOIN(" ",TRUE,SUM($S$16:S97)*($U$20/100),$U$19),0),IF(AND(B98="",B97&lt;&gt;""),$U$17,IF(B98&lt;&gt;"",_xlfn.TEXTJOIN(" ",TRUE,T98*D98*$U$20/100,$U$19),"")))</f>
        <v/>
      </c>
      <c r="H98" s="28" t="str">
        <f>IF(AND(B98="",B97="",B96&lt;&gt;""),_xlfn.TEXTJOIN(" ",TRUE,SUM($S$16:S97)*(1+$U$20/100),$U$19),IF(AND(B98="",B97&lt;&gt;""),$U$18,IF(B98&lt;&gt;"",_xlfn.TEXTJOIN(" ",TRUE,T98*D98*(1+$U$20/100),$U$19),"")))</f>
        <v/>
      </c>
      <c r="S98">
        <f t="shared" si="4"/>
        <v>0</v>
      </c>
      <c r="T98">
        <f>IF(B98="",0,VLOOKUP(B98,Arkusz2!A:D,3,FALSE))</f>
        <v>0</v>
      </c>
    </row>
    <row r="99" spans="1:20" x14ac:dyDescent="0.25">
      <c r="A99" s="26" t="str">
        <f t="shared" si="5"/>
        <v/>
      </c>
      <c r="B99" s="27"/>
      <c r="C99" s="28" t="str">
        <f>IF(B99="","",_xlfn.TEXTJOIN(" ",TRUE,VLOOKUP(B99,Arkusz2!A:D,3,FALSE),$U$19))</f>
        <v/>
      </c>
      <c r="D99" s="29"/>
      <c r="E99" s="28" t="str">
        <f t="shared" si="3"/>
        <v/>
      </c>
      <c r="F99" s="28" t="str">
        <f>IF(AND(B99="",B98="",B97&lt;&gt;""),IFERROR(_xlfn.TEXTJOIN(" ",TRUE,SUM($S$16:S98),$U$19),0),IF(AND(B99="",B98&lt;&gt;""),$U$16,IF(B99&lt;&gt;"",_xlfn.TEXTJOIN("",TRUE,$U$20,"%"),"")))</f>
        <v/>
      </c>
      <c r="G99" s="28" t="str">
        <f>IF(AND(B99="",B98="",B97&lt;&gt;""),IFERROR(_xlfn.TEXTJOIN(" ",TRUE,SUM($S$16:S98)*($U$20/100),$U$19),0),IF(AND(B99="",B98&lt;&gt;""),$U$17,IF(B99&lt;&gt;"",_xlfn.TEXTJOIN(" ",TRUE,T99*D99*$U$20/100,$U$19),"")))</f>
        <v/>
      </c>
      <c r="H99" s="28" t="str">
        <f>IF(AND(B99="",B98="",B97&lt;&gt;""),_xlfn.TEXTJOIN(" ",TRUE,SUM($S$16:S98)*(1+$U$20/100),$U$19),IF(AND(B99="",B98&lt;&gt;""),$U$18,IF(B99&lt;&gt;"",_xlfn.TEXTJOIN(" ",TRUE,T99*D99*(1+$U$20/100),$U$19),"")))</f>
        <v/>
      </c>
      <c r="S99">
        <f t="shared" si="4"/>
        <v>0</v>
      </c>
      <c r="T99">
        <f>IF(B99="",0,VLOOKUP(B99,Arkusz2!A:D,3,FALSE))</f>
        <v>0</v>
      </c>
    </row>
    <row r="100" spans="1:20" x14ac:dyDescent="0.25">
      <c r="A100" s="26" t="str">
        <f t="shared" si="5"/>
        <v/>
      </c>
      <c r="B100" s="27"/>
      <c r="C100" s="28" t="str">
        <f>IF(B100="","",_xlfn.TEXTJOIN(" ",TRUE,VLOOKUP(B100,Arkusz2!A:D,3,FALSE),$U$19))</f>
        <v/>
      </c>
      <c r="D100" s="29"/>
      <c r="E100" s="28" t="str">
        <f t="shared" si="3"/>
        <v/>
      </c>
      <c r="F100" s="28" t="str">
        <f>IF(AND(B100="",B99="",B98&lt;&gt;""),IFERROR(_xlfn.TEXTJOIN(" ",TRUE,SUM($S$16:S99),$U$19),0),IF(AND(B100="",B99&lt;&gt;""),$U$16,IF(B100&lt;&gt;"",_xlfn.TEXTJOIN("",TRUE,$U$20,"%"),"")))</f>
        <v/>
      </c>
      <c r="G100" s="28" t="str">
        <f>IF(AND(B100="",B99="",B98&lt;&gt;""),IFERROR(_xlfn.TEXTJOIN(" ",TRUE,SUM($S$16:S99)*($U$20/100),$U$19),0),IF(AND(B100="",B99&lt;&gt;""),$U$17,IF(B100&lt;&gt;"",_xlfn.TEXTJOIN(" ",TRUE,T100*D100*$U$20/100,$U$19),"")))</f>
        <v/>
      </c>
      <c r="H100" s="28" t="str">
        <f>IF(AND(B100="",B99="",B98&lt;&gt;""),_xlfn.TEXTJOIN(" ",TRUE,SUM($S$16:S99)*(1+$U$20/100),$U$19),IF(AND(B100="",B99&lt;&gt;""),$U$18,IF(B100&lt;&gt;"",_xlfn.TEXTJOIN(" ",TRUE,T100*D100*(1+$U$20/100),$U$19),"")))</f>
        <v/>
      </c>
      <c r="S100">
        <f t="shared" si="4"/>
        <v>0</v>
      </c>
      <c r="T100">
        <f>IF(B100="",0,VLOOKUP(B100,Arkusz2!A:D,3,FALSE))</f>
        <v>0</v>
      </c>
    </row>
    <row r="101" spans="1:20" x14ac:dyDescent="0.25">
      <c r="A101" s="26" t="str">
        <f t="shared" si="5"/>
        <v/>
      </c>
      <c r="B101" s="27"/>
      <c r="C101" s="28" t="str">
        <f>IF(B101="","",_xlfn.TEXTJOIN(" ",TRUE,VLOOKUP(B101,Arkusz2!A:D,3,FALSE),$U$19))</f>
        <v/>
      </c>
      <c r="D101" s="29"/>
      <c r="E101" s="28" t="str">
        <f t="shared" si="3"/>
        <v/>
      </c>
      <c r="F101" s="28" t="str">
        <f>IF(AND(B101="",B100="",B99&lt;&gt;""),IFERROR(_xlfn.TEXTJOIN(" ",TRUE,SUM($S$16:S100),$U$19),0),IF(AND(B101="",B100&lt;&gt;""),$U$16,IF(B101&lt;&gt;"",_xlfn.TEXTJOIN("",TRUE,$U$20,"%"),"")))</f>
        <v/>
      </c>
      <c r="G101" s="28" t="str">
        <f>IF(AND(B101="",B100="",B99&lt;&gt;""),IFERROR(_xlfn.TEXTJOIN(" ",TRUE,SUM($S$16:S100)*($U$20/100),$U$19),0),IF(AND(B101="",B100&lt;&gt;""),$U$17,IF(B101&lt;&gt;"",_xlfn.TEXTJOIN(" ",TRUE,T101*D101*$U$20/100,$U$19),"")))</f>
        <v/>
      </c>
      <c r="H101" s="28" t="str">
        <f>IF(AND(B101="",B100="",B99&lt;&gt;""),_xlfn.TEXTJOIN(" ",TRUE,SUM($S$16:S100)*(1+$U$20/100),$U$19),IF(AND(B101="",B100&lt;&gt;""),$U$18,IF(B101&lt;&gt;"",_xlfn.TEXTJOIN(" ",TRUE,T101*D101*(1+$U$20/100),$U$19),"")))</f>
        <v/>
      </c>
      <c r="S101">
        <f t="shared" si="4"/>
        <v>0</v>
      </c>
      <c r="T101">
        <f>IF(B101="",0,VLOOKUP(B101,Arkusz2!A:D,3,FALSE))</f>
        <v>0</v>
      </c>
    </row>
    <row r="102" spans="1:20" x14ac:dyDescent="0.25">
      <c r="A102" s="26" t="str">
        <f t="shared" si="5"/>
        <v/>
      </c>
      <c r="B102" s="27"/>
      <c r="C102" s="28" t="str">
        <f>IF(B102="","",_xlfn.TEXTJOIN(" ",TRUE,VLOOKUP(B102,Arkusz2!A:D,3,FALSE),$U$19))</f>
        <v/>
      </c>
      <c r="D102" s="29"/>
      <c r="E102" s="28" t="str">
        <f t="shared" si="3"/>
        <v/>
      </c>
      <c r="F102" s="28" t="str">
        <f>IF(AND(B102="",B101="",B100&lt;&gt;""),IFERROR(_xlfn.TEXTJOIN(" ",TRUE,SUM($S$16:S101),$U$19),0),IF(AND(B102="",B101&lt;&gt;""),$U$16,IF(B102&lt;&gt;"",_xlfn.TEXTJOIN("",TRUE,$U$20,"%"),"")))</f>
        <v/>
      </c>
      <c r="G102" s="28" t="str">
        <f>IF(AND(B102="",B101="",B100&lt;&gt;""),IFERROR(_xlfn.TEXTJOIN(" ",TRUE,SUM($S$16:S101)*($U$20/100),$U$19),0),IF(AND(B102="",B101&lt;&gt;""),$U$17,IF(B102&lt;&gt;"",_xlfn.TEXTJOIN(" ",TRUE,T102*D102*$U$20/100,$U$19),"")))</f>
        <v/>
      </c>
      <c r="H102" s="28" t="str">
        <f>IF(AND(B102="",B101="",B100&lt;&gt;""),_xlfn.TEXTJOIN(" ",TRUE,SUM($S$16:S101)*(1+$U$20/100),$U$19),IF(AND(B102="",B101&lt;&gt;""),$U$18,IF(B102&lt;&gt;"",_xlfn.TEXTJOIN(" ",TRUE,T102*D102*(1+$U$20/100),$U$19),"")))</f>
        <v/>
      </c>
      <c r="S102">
        <f t="shared" si="4"/>
        <v>0</v>
      </c>
      <c r="T102">
        <f>IF(B102="",0,VLOOKUP(B102,Arkusz2!A:D,3,FALSE))</f>
        <v>0</v>
      </c>
    </row>
    <row r="103" spans="1:20" x14ac:dyDescent="0.25">
      <c r="A103" s="26" t="str">
        <f t="shared" si="5"/>
        <v/>
      </c>
      <c r="B103" s="27"/>
      <c r="C103" s="28" t="str">
        <f>IF(B103="","",_xlfn.TEXTJOIN(" ",TRUE,VLOOKUP(B103,Arkusz2!A:D,3,FALSE),$U$19))</f>
        <v/>
      </c>
      <c r="D103" s="29"/>
      <c r="E103" s="28" t="str">
        <f t="shared" si="3"/>
        <v/>
      </c>
      <c r="F103" s="28" t="str">
        <f>IF(AND(B103="",B102="",B101&lt;&gt;""),IFERROR(_xlfn.TEXTJOIN(" ",TRUE,SUM($S$16:S102),$U$19),0),IF(AND(B103="",B102&lt;&gt;""),$U$16,IF(B103&lt;&gt;"",_xlfn.TEXTJOIN("",TRUE,$U$20,"%"),"")))</f>
        <v/>
      </c>
      <c r="G103" s="28" t="str">
        <f>IF(AND(B103="",B102="",B101&lt;&gt;""),IFERROR(_xlfn.TEXTJOIN(" ",TRUE,SUM($S$16:S102)*($U$20/100),$U$19),0),IF(AND(B103="",B102&lt;&gt;""),$U$17,IF(B103&lt;&gt;"",_xlfn.TEXTJOIN(" ",TRUE,T103*D103*$U$20/100,$U$19),"")))</f>
        <v/>
      </c>
      <c r="H103" s="28" t="str">
        <f>IF(AND(B103="",B102="",B101&lt;&gt;""),_xlfn.TEXTJOIN(" ",TRUE,SUM($S$16:S102)*(1+$U$20/100),$U$19),IF(AND(B103="",B102&lt;&gt;""),$U$18,IF(B103&lt;&gt;"",_xlfn.TEXTJOIN(" ",TRUE,T103*D103*(1+$U$20/100),$U$19),"")))</f>
        <v/>
      </c>
      <c r="S103">
        <f t="shared" si="4"/>
        <v>0</v>
      </c>
      <c r="T103">
        <f>IF(B103="",0,VLOOKUP(B103,Arkusz2!A:D,3,FALSE))</f>
        <v>0</v>
      </c>
    </row>
    <row r="104" spans="1:20" x14ac:dyDescent="0.25">
      <c r="A104" s="26" t="str">
        <f t="shared" si="5"/>
        <v/>
      </c>
      <c r="B104" s="27"/>
      <c r="C104" s="28" t="str">
        <f>IF(B104="","",_xlfn.TEXTJOIN(" ",TRUE,VLOOKUP(B104,Arkusz2!A:D,3,FALSE),$U$19))</f>
        <v/>
      </c>
      <c r="D104" s="29"/>
      <c r="E104" s="28" t="str">
        <f t="shared" si="3"/>
        <v/>
      </c>
      <c r="F104" s="28" t="str">
        <f>IF(AND(B104="",B103="",B102&lt;&gt;""),IFERROR(_xlfn.TEXTJOIN(" ",TRUE,SUM($S$16:S103),$U$19),0),IF(AND(B104="",B103&lt;&gt;""),$U$16,IF(B104&lt;&gt;"",_xlfn.TEXTJOIN("",TRUE,$U$20,"%"),"")))</f>
        <v/>
      </c>
      <c r="G104" s="28" t="str">
        <f>IF(AND(B104="",B103="",B102&lt;&gt;""),IFERROR(_xlfn.TEXTJOIN(" ",TRUE,SUM($S$16:S103)*($U$20/100),$U$19),0),IF(AND(B104="",B103&lt;&gt;""),$U$17,IF(B104&lt;&gt;"",_xlfn.TEXTJOIN(" ",TRUE,T104*D104*$U$20/100,$U$19),"")))</f>
        <v/>
      </c>
      <c r="H104" s="28" t="str">
        <f>IF(AND(B104="",B103="",B102&lt;&gt;""),_xlfn.TEXTJOIN(" ",TRUE,SUM($S$16:S103)*(1+$U$20/100),$U$19),IF(AND(B104="",B103&lt;&gt;""),$U$18,IF(B104&lt;&gt;"",_xlfn.TEXTJOIN(" ",TRUE,T104*D104*(1+$U$20/100),$U$19),"")))</f>
        <v/>
      </c>
      <c r="S104">
        <f t="shared" si="4"/>
        <v>0</v>
      </c>
      <c r="T104">
        <f>IF(B104="",0,VLOOKUP(B104,Arkusz2!A:D,3,FALSE))</f>
        <v>0</v>
      </c>
    </row>
    <row r="105" spans="1:20" x14ac:dyDescent="0.25">
      <c r="A105" s="26" t="str">
        <f t="shared" si="5"/>
        <v/>
      </c>
      <c r="B105" s="27"/>
      <c r="C105" s="28" t="str">
        <f>IF(B105="","",_xlfn.TEXTJOIN(" ",TRUE,VLOOKUP(B105,Arkusz2!A:D,3,FALSE),$U$19))</f>
        <v/>
      </c>
      <c r="D105" s="29"/>
      <c r="E105" s="28" t="str">
        <f t="shared" si="3"/>
        <v/>
      </c>
      <c r="F105" s="28" t="str">
        <f>IF(AND(B105="",B104="",B103&lt;&gt;""),IFERROR(_xlfn.TEXTJOIN(" ",TRUE,SUM($S$16:S104),$U$19),0),IF(AND(B105="",B104&lt;&gt;""),$U$16,IF(B105&lt;&gt;"",_xlfn.TEXTJOIN("",TRUE,$U$20,"%"),"")))</f>
        <v/>
      </c>
      <c r="G105" s="28" t="str">
        <f>IF(AND(B105="",B104="",B103&lt;&gt;""),IFERROR(_xlfn.TEXTJOIN(" ",TRUE,SUM($S$16:S104)*($U$20/100),$U$19),0),IF(AND(B105="",B104&lt;&gt;""),$U$17,IF(B105&lt;&gt;"",_xlfn.TEXTJOIN(" ",TRUE,T105*D105*$U$20/100,$U$19),"")))</f>
        <v/>
      </c>
      <c r="H105" s="28" t="str">
        <f>IF(AND(B105="",B104="",B103&lt;&gt;""),_xlfn.TEXTJOIN(" ",TRUE,SUM($S$16:S104)*(1+$U$20/100),$U$19),IF(AND(B105="",B104&lt;&gt;""),$U$18,IF(B105&lt;&gt;"",_xlfn.TEXTJOIN(" ",TRUE,T105*D105*(1+$U$20/100),$U$19),"")))</f>
        <v/>
      </c>
      <c r="S105">
        <f t="shared" si="4"/>
        <v>0</v>
      </c>
      <c r="T105">
        <f>IF(B105="",0,VLOOKUP(B105,Arkusz2!A:D,3,FALSE))</f>
        <v>0</v>
      </c>
    </row>
    <row r="106" spans="1:20" x14ac:dyDescent="0.25">
      <c r="A106" s="26" t="str">
        <f t="shared" si="5"/>
        <v/>
      </c>
      <c r="B106" s="27"/>
      <c r="C106" s="28" t="str">
        <f>IF(B106="","",_xlfn.TEXTJOIN(" ",TRUE,VLOOKUP(B106,Arkusz2!A:D,3,FALSE),$U$19))</f>
        <v/>
      </c>
      <c r="D106" s="29"/>
      <c r="E106" s="28" t="str">
        <f t="shared" si="3"/>
        <v/>
      </c>
      <c r="F106" s="28" t="str">
        <f>IF(AND(B106="",B105="",B104&lt;&gt;""),IFERROR(_xlfn.TEXTJOIN(" ",TRUE,SUM($S$16:S105),$U$19),0),IF(AND(B106="",B105&lt;&gt;""),$U$16,IF(B106&lt;&gt;"",_xlfn.TEXTJOIN("",TRUE,$U$20,"%"),"")))</f>
        <v/>
      </c>
      <c r="G106" s="28" t="str">
        <f>IF(AND(B106="",B105="",B104&lt;&gt;""),IFERROR(_xlfn.TEXTJOIN(" ",TRUE,SUM($S$16:S105)*($U$20/100),$U$19),0),IF(AND(B106="",B105&lt;&gt;""),$U$17,IF(B106&lt;&gt;"",_xlfn.TEXTJOIN(" ",TRUE,T106*D106*$U$20/100,$U$19),"")))</f>
        <v/>
      </c>
      <c r="H106" s="28" t="str">
        <f>IF(AND(B106="",B105="",B104&lt;&gt;""),_xlfn.TEXTJOIN(" ",TRUE,SUM($S$16:S105)*(1+$U$20/100),$U$19),IF(AND(B106="",B105&lt;&gt;""),$U$18,IF(B106&lt;&gt;"",_xlfn.TEXTJOIN(" ",TRUE,T106*D106*(1+$U$20/100),$U$19),"")))</f>
        <v/>
      </c>
      <c r="S106">
        <f t="shared" si="4"/>
        <v>0</v>
      </c>
      <c r="T106">
        <f>IF(B106="",0,VLOOKUP(B106,Arkusz2!A:D,3,FALSE))</f>
        <v>0</v>
      </c>
    </row>
    <row r="107" spans="1:20" x14ac:dyDescent="0.25">
      <c r="A107" s="26" t="str">
        <f t="shared" si="5"/>
        <v/>
      </c>
      <c r="B107" s="27"/>
      <c r="C107" s="28" t="str">
        <f>IF(B107="","",_xlfn.TEXTJOIN(" ",TRUE,VLOOKUP(B107,Arkusz2!A:D,3,FALSE),$U$19))</f>
        <v/>
      </c>
      <c r="D107" s="29"/>
      <c r="E107" s="28" t="str">
        <f t="shared" si="3"/>
        <v/>
      </c>
      <c r="F107" s="28" t="str">
        <f>IF(AND(B107="",B106="",B105&lt;&gt;""),IFERROR(_xlfn.TEXTJOIN(" ",TRUE,SUM($S$16:S106),$U$19),0),IF(AND(B107="",B106&lt;&gt;""),$U$16,IF(B107&lt;&gt;"",_xlfn.TEXTJOIN("",TRUE,$U$20,"%"),"")))</f>
        <v/>
      </c>
      <c r="G107" s="28" t="str">
        <f>IF(AND(B107="",B106="",B105&lt;&gt;""),IFERROR(_xlfn.TEXTJOIN(" ",TRUE,SUM($S$16:S106)*($U$20/100),$U$19),0),IF(AND(B107="",B106&lt;&gt;""),$U$17,IF(B107&lt;&gt;"",_xlfn.TEXTJOIN(" ",TRUE,T107*D107*$U$20/100,$U$19),"")))</f>
        <v/>
      </c>
      <c r="H107" s="28" t="str">
        <f>IF(AND(B107="",B106="",B105&lt;&gt;""),_xlfn.TEXTJOIN(" ",TRUE,SUM($S$16:S106)*(1+$U$20/100),$U$19),IF(AND(B107="",B106&lt;&gt;""),$U$18,IF(B107&lt;&gt;"",_xlfn.TEXTJOIN(" ",TRUE,T107*D107*(1+$U$20/100),$U$19),"")))</f>
        <v/>
      </c>
      <c r="S107">
        <f t="shared" si="4"/>
        <v>0</v>
      </c>
      <c r="T107">
        <f>IF(B107="",0,VLOOKUP(B107,Arkusz2!A:D,3,FALSE))</f>
        <v>0</v>
      </c>
    </row>
    <row r="108" spans="1:20" x14ac:dyDescent="0.25">
      <c r="A108" s="26" t="str">
        <f t="shared" si="5"/>
        <v/>
      </c>
      <c r="B108" s="27"/>
      <c r="C108" s="28" t="str">
        <f>IF(B108="","",_xlfn.TEXTJOIN(" ",TRUE,VLOOKUP(B108,Arkusz2!A:D,3,FALSE),$U$19))</f>
        <v/>
      </c>
      <c r="D108" s="29"/>
      <c r="E108" s="28" t="str">
        <f t="shared" si="3"/>
        <v/>
      </c>
      <c r="F108" s="28" t="str">
        <f>IF(AND(B108="",B107="",B106&lt;&gt;""),IFERROR(_xlfn.TEXTJOIN(" ",TRUE,SUM($S$16:S107),$U$19),0),IF(AND(B108="",B107&lt;&gt;""),$U$16,IF(B108&lt;&gt;"",_xlfn.TEXTJOIN("",TRUE,$U$20,"%"),"")))</f>
        <v/>
      </c>
      <c r="G108" s="28" t="str">
        <f>IF(AND(B108="",B107="",B106&lt;&gt;""),IFERROR(_xlfn.TEXTJOIN(" ",TRUE,SUM($S$16:S107)*($U$20/100),$U$19),0),IF(AND(B108="",B107&lt;&gt;""),$U$17,IF(B108&lt;&gt;"",_xlfn.TEXTJOIN(" ",TRUE,T108*D108*$U$20/100,$U$19),"")))</f>
        <v/>
      </c>
      <c r="H108" s="28" t="str">
        <f>IF(AND(B108="",B107="",B106&lt;&gt;""),_xlfn.TEXTJOIN(" ",TRUE,SUM($S$16:S107)*(1+$U$20/100),$U$19),IF(AND(B108="",B107&lt;&gt;""),$U$18,IF(B108&lt;&gt;"",_xlfn.TEXTJOIN(" ",TRUE,T108*D108*(1+$U$20/100),$U$19),"")))</f>
        <v/>
      </c>
      <c r="S108">
        <f t="shared" si="4"/>
        <v>0</v>
      </c>
      <c r="T108">
        <f>IF(B108="",0,VLOOKUP(B108,Arkusz2!A:D,3,FALSE))</f>
        <v>0</v>
      </c>
    </row>
    <row r="109" spans="1:20" x14ac:dyDescent="0.25">
      <c r="A109" s="26" t="str">
        <f t="shared" si="5"/>
        <v/>
      </c>
      <c r="B109" s="27"/>
      <c r="C109" s="28" t="str">
        <f>IF(B109="","",_xlfn.TEXTJOIN(" ",TRUE,VLOOKUP(B109,Arkusz2!A:D,3,FALSE),$U$19))</f>
        <v/>
      </c>
      <c r="D109" s="29"/>
      <c r="E109" s="28" t="str">
        <f t="shared" si="3"/>
        <v/>
      </c>
      <c r="F109" s="28" t="str">
        <f>IF(AND(B109="",B108="",B107&lt;&gt;""),IFERROR(_xlfn.TEXTJOIN(" ",TRUE,SUM($S$16:S108),$U$19),0),IF(AND(B109="",B108&lt;&gt;""),$U$16,IF(B109&lt;&gt;"",_xlfn.TEXTJOIN("",TRUE,$U$20,"%"),"")))</f>
        <v/>
      </c>
      <c r="G109" s="28" t="str">
        <f>IF(AND(B109="",B108="",B107&lt;&gt;""),IFERROR(_xlfn.TEXTJOIN(" ",TRUE,SUM($S$16:S108)*($U$20/100),$U$19),0),IF(AND(B109="",B108&lt;&gt;""),$U$17,IF(B109&lt;&gt;"",_xlfn.TEXTJOIN(" ",TRUE,T109*D109*$U$20/100,$U$19),"")))</f>
        <v/>
      </c>
      <c r="H109" s="28" t="str">
        <f>IF(AND(B109="",B108="",B107&lt;&gt;""),_xlfn.TEXTJOIN(" ",TRUE,SUM($S$16:S108)*(1+$U$20/100),$U$19),IF(AND(B109="",B108&lt;&gt;""),$U$18,IF(B109&lt;&gt;"",_xlfn.TEXTJOIN(" ",TRUE,T109*D109*(1+$U$20/100),$U$19),"")))</f>
        <v/>
      </c>
      <c r="S109">
        <f t="shared" si="4"/>
        <v>0</v>
      </c>
      <c r="T109">
        <f>IF(B109="",0,VLOOKUP(B109,Arkusz2!A:D,3,FALSE))</f>
        <v>0</v>
      </c>
    </row>
    <row r="110" spans="1:20" x14ac:dyDescent="0.25">
      <c r="A110" s="26" t="str">
        <f t="shared" si="5"/>
        <v/>
      </c>
      <c r="B110" s="27"/>
      <c r="C110" s="28" t="str">
        <f>IF(B110="","",_xlfn.TEXTJOIN(" ",TRUE,VLOOKUP(B110,Arkusz2!A:D,3,FALSE),$U$19))</f>
        <v/>
      </c>
      <c r="D110" s="29"/>
      <c r="E110" s="28" t="str">
        <f t="shared" si="3"/>
        <v/>
      </c>
      <c r="F110" s="28" t="str">
        <f>IF(AND(B110="",B109="",B108&lt;&gt;""),IFERROR(_xlfn.TEXTJOIN(" ",TRUE,SUM($S$16:S109),$U$19),0),IF(AND(B110="",B109&lt;&gt;""),$U$16,IF(B110&lt;&gt;"",_xlfn.TEXTJOIN("",TRUE,$U$20,"%"),"")))</f>
        <v/>
      </c>
      <c r="G110" s="28" t="str">
        <f>IF(AND(B110="",B109="",B108&lt;&gt;""),IFERROR(_xlfn.TEXTJOIN(" ",TRUE,SUM($S$16:S109)*($U$20/100),$U$19),0),IF(AND(B110="",B109&lt;&gt;""),$U$17,IF(B110&lt;&gt;"",_xlfn.TEXTJOIN(" ",TRUE,T110*D110*$U$20/100,$U$19),"")))</f>
        <v/>
      </c>
      <c r="H110" s="28" t="str">
        <f>IF(AND(B110="",B109="",B108&lt;&gt;""),_xlfn.TEXTJOIN(" ",TRUE,SUM($S$16:S109)*(1+$U$20/100),$U$19),IF(AND(B110="",B109&lt;&gt;""),$U$18,IF(B110&lt;&gt;"",_xlfn.TEXTJOIN(" ",TRUE,T110*D110*(1+$U$20/100),$U$19),"")))</f>
        <v/>
      </c>
      <c r="S110">
        <f t="shared" si="4"/>
        <v>0</v>
      </c>
      <c r="T110">
        <f>IF(B110="",0,VLOOKUP(B110,Arkusz2!A:D,3,FALSE))</f>
        <v>0</v>
      </c>
    </row>
    <row r="111" spans="1:20" x14ac:dyDescent="0.25">
      <c r="A111" s="26" t="str">
        <f t="shared" si="5"/>
        <v/>
      </c>
      <c r="B111" s="27"/>
      <c r="C111" s="28" t="str">
        <f>IF(B111="","",_xlfn.TEXTJOIN(" ",TRUE,VLOOKUP(B111,Arkusz2!A:D,3,FALSE),$U$19))</f>
        <v/>
      </c>
      <c r="D111" s="29"/>
      <c r="E111" s="28" t="str">
        <f t="shared" si="3"/>
        <v/>
      </c>
      <c r="F111" s="28" t="str">
        <f>IF(AND(B111="",B110="",B109&lt;&gt;""),IFERROR(_xlfn.TEXTJOIN(" ",TRUE,SUM($S$16:S110),$U$19),0),IF(AND(B111="",B110&lt;&gt;""),$U$16,IF(B111&lt;&gt;"",_xlfn.TEXTJOIN("",TRUE,$U$20,"%"),"")))</f>
        <v/>
      </c>
      <c r="G111" s="28" t="str">
        <f>IF(AND(B111="",B110="",B109&lt;&gt;""),IFERROR(_xlfn.TEXTJOIN(" ",TRUE,SUM($S$16:S110)*($U$20/100),$U$19),0),IF(AND(B111="",B110&lt;&gt;""),$U$17,IF(B111&lt;&gt;"",_xlfn.TEXTJOIN(" ",TRUE,T111*D111*$U$20/100,$U$19),"")))</f>
        <v/>
      </c>
      <c r="H111" s="28" t="str">
        <f>IF(AND(B111="",B110="",B109&lt;&gt;""),_xlfn.TEXTJOIN(" ",TRUE,SUM($S$16:S110)*(1+$U$20/100),$U$19),IF(AND(B111="",B110&lt;&gt;""),$U$18,IF(B111&lt;&gt;"",_xlfn.TEXTJOIN(" ",TRUE,T111*D111*(1+$U$20/100),$U$19),"")))</f>
        <v/>
      </c>
      <c r="S111">
        <f t="shared" si="4"/>
        <v>0</v>
      </c>
      <c r="T111">
        <f>IF(B111="",0,VLOOKUP(B111,Arkusz2!A:D,3,FALSE))</f>
        <v>0</v>
      </c>
    </row>
    <row r="112" spans="1:20" x14ac:dyDescent="0.25">
      <c r="A112" s="26" t="str">
        <f t="shared" si="5"/>
        <v/>
      </c>
      <c r="B112" s="27"/>
      <c r="C112" s="28" t="str">
        <f>IF(B112="","",_xlfn.TEXTJOIN(" ",TRUE,VLOOKUP(B112,Arkusz2!A:D,3,FALSE),$U$19))</f>
        <v/>
      </c>
      <c r="D112" s="29"/>
      <c r="E112" s="28" t="str">
        <f t="shared" si="3"/>
        <v/>
      </c>
      <c r="F112" s="28" t="str">
        <f>IF(AND(B112="",B111="",B110&lt;&gt;""),IFERROR(_xlfn.TEXTJOIN(" ",TRUE,SUM($S$16:S111),$U$19),0),IF(AND(B112="",B111&lt;&gt;""),$U$16,IF(B112&lt;&gt;"",_xlfn.TEXTJOIN("",TRUE,$U$20,"%"),"")))</f>
        <v/>
      </c>
      <c r="G112" s="28" t="str">
        <f>IF(AND(B112="",B111="",B110&lt;&gt;""),IFERROR(_xlfn.TEXTJOIN(" ",TRUE,SUM($S$16:S111)*($U$20/100),$U$19),0),IF(AND(B112="",B111&lt;&gt;""),$U$17,IF(B112&lt;&gt;"",_xlfn.TEXTJOIN(" ",TRUE,T112*D112*$U$20/100,$U$19),"")))</f>
        <v/>
      </c>
      <c r="H112" s="28" t="str">
        <f>IF(AND(B112="",B111="",B110&lt;&gt;""),_xlfn.TEXTJOIN(" ",TRUE,SUM($S$16:S111)*(1+$U$20/100),$U$19),IF(AND(B112="",B111&lt;&gt;""),$U$18,IF(B112&lt;&gt;"",_xlfn.TEXTJOIN(" ",TRUE,T112*D112*(1+$U$20/100),$U$19),"")))</f>
        <v/>
      </c>
      <c r="S112">
        <f t="shared" si="4"/>
        <v>0</v>
      </c>
      <c r="T112">
        <f>IF(B112="",0,VLOOKUP(B112,Arkusz2!A:D,3,FALSE))</f>
        <v>0</v>
      </c>
    </row>
    <row r="113" spans="1:20" x14ac:dyDescent="0.25">
      <c r="A113" s="26" t="str">
        <f t="shared" si="5"/>
        <v/>
      </c>
      <c r="B113" s="27"/>
      <c r="C113" s="28" t="str">
        <f>IF(B113="","",_xlfn.TEXTJOIN(" ",TRUE,VLOOKUP(B113,Arkusz2!A:D,3,FALSE),$U$19))</f>
        <v/>
      </c>
      <c r="D113" s="29"/>
      <c r="E113" s="28" t="str">
        <f t="shared" si="3"/>
        <v/>
      </c>
      <c r="F113" s="28" t="str">
        <f>IF(AND(B113="",B112="",B111&lt;&gt;""),IFERROR(_xlfn.TEXTJOIN(" ",TRUE,SUM($S$16:S112),$U$19),0),IF(AND(B113="",B112&lt;&gt;""),$U$16,IF(B113&lt;&gt;"",_xlfn.TEXTJOIN("",TRUE,$U$20,"%"),"")))</f>
        <v/>
      </c>
      <c r="G113" s="28" t="str">
        <f>IF(AND(B113="",B112="",B111&lt;&gt;""),IFERROR(_xlfn.TEXTJOIN(" ",TRUE,SUM($S$16:S112)*($U$20/100),$U$19),0),IF(AND(B113="",B112&lt;&gt;""),$U$17,IF(B113&lt;&gt;"",_xlfn.TEXTJOIN(" ",TRUE,T113*D113*$U$20/100,$U$19),"")))</f>
        <v/>
      </c>
      <c r="H113" s="28" t="str">
        <f>IF(AND(B113="",B112="",B111&lt;&gt;""),_xlfn.TEXTJOIN(" ",TRUE,SUM($S$16:S112)*(1+$U$20/100),$U$19),IF(AND(B113="",B112&lt;&gt;""),$U$18,IF(B113&lt;&gt;"",_xlfn.TEXTJOIN(" ",TRUE,T113*D113*(1+$U$20/100),$U$19),"")))</f>
        <v/>
      </c>
      <c r="S113">
        <f t="shared" si="4"/>
        <v>0</v>
      </c>
      <c r="T113">
        <f>IF(B113="",0,VLOOKUP(B113,Arkusz2!A:D,3,FALSE))</f>
        <v>0</v>
      </c>
    </row>
    <row r="114" spans="1:20" x14ac:dyDescent="0.25">
      <c r="A114" s="26" t="str">
        <f t="shared" si="5"/>
        <v/>
      </c>
      <c r="B114" s="27"/>
      <c r="C114" s="28" t="str">
        <f>IF(B114="","",_xlfn.TEXTJOIN(" ",TRUE,VLOOKUP(B114,Arkusz2!A:D,3,FALSE),$U$19))</f>
        <v/>
      </c>
      <c r="D114" s="29"/>
      <c r="E114" s="28" t="str">
        <f t="shared" si="3"/>
        <v/>
      </c>
      <c r="F114" s="28" t="str">
        <f>IF(AND(B114="",B113="",B112&lt;&gt;""),IFERROR(_xlfn.TEXTJOIN(" ",TRUE,SUM($S$16:S113),$U$19),0),IF(AND(B114="",B113&lt;&gt;""),$U$16,IF(B114&lt;&gt;"",_xlfn.TEXTJOIN("",TRUE,$U$20,"%"),"")))</f>
        <v/>
      </c>
      <c r="G114" s="28" t="str">
        <f>IF(AND(B114="",B113="",B112&lt;&gt;""),IFERROR(_xlfn.TEXTJOIN(" ",TRUE,SUM($S$16:S113)*($U$20/100),$U$19),0),IF(AND(B114="",B113&lt;&gt;""),$U$17,IF(B114&lt;&gt;"",_xlfn.TEXTJOIN(" ",TRUE,T114*D114*$U$20/100,$U$19),"")))</f>
        <v/>
      </c>
      <c r="H114" s="28" t="str">
        <f>IF(AND(B114="",B113="",B112&lt;&gt;""),_xlfn.TEXTJOIN(" ",TRUE,SUM($S$16:S113)*(1+$U$20/100),$U$19),IF(AND(B114="",B113&lt;&gt;""),$U$18,IF(B114&lt;&gt;"",_xlfn.TEXTJOIN(" ",TRUE,T114*D114*(1+$U$20/100),$U$19),"")))</f>
        <v/>
      </c>
      <c r="S114">
        <f t="shared" si="4"/>
        <v>0</v>
      </c>
      <c r="T114">
        <f>IF(B114="",0,VLOOKUP(B114,Arkusz2!A:D,3,FALSE))</f>
        <v>0</v>
      </c>
    </row>
    <row r="115" spans="1:20" x14ac:dyDescent="0.25">
      <c r="A115" s="26" t="str">
        <f t="shared" si="5"/>
        <v/>
      </c>
      <c r="B115" s="27"/>
      <c r="C115" s="28" t="str">
        <f>IF(B115="","",_xlfn.TEXTJOIN(" ",TRUE,VLOOKUP(B115,Arkusz2!A:D,3,FALSE),$U$19))</f>
        <v/>
      </c>
      <c r="D115" s="29"/>
      <c r="E115" s="28" t="str">
        <f t="shared" si="3"/>
        <v/>
      </c>
      <c r="F115" s="28" t="str">
        <f>IF(AND(B115="",B114="",B113&lt;&gt;""),IFERROR(_xlfn.TEXTJOIN(" ",TRUE,SUM($S$16:S114),$U$19),0),IF(AND(B115="",B114&lt;&gt;""),$U$16,IF(B115&lt;&gt;"",_xlfn.TEXTJOIN("",TRUE,$U$20,"%"),"")))</f>
        <v/>
      </c>
      <c r="G115" s="28" t="str">
        <f>IF(AND(B115="",B114="",B113&lt;&gt;""),IFERROR(_xlfn.TEXTJOIN(" ",TRUE,SUM($S$16:S114)*($U$20/100),$U$19),0),IF(AND(B115="",B114&lt;&gt;""),$U$17,IF(B115&lt;&gt;"",_xlfn.TEXTJOIN(" ",TRUE,T115*D115*$U$20/100,$U$19),"")))</f>
        <v/>
      </c>
      <c r="H115" s="28" t="str">
        <f>IF(AND(B115="",B114="",B113&lt;&gt;""),_xlfn.TEXTJOIN(" ",TRUE,SUM($S$16:S114)*(1+$U$20/100),$U$19),IF(AND(B115="",B114&lt;&gt;""),$U$18,IF(B115&lt;&gt;"",_xlfn.TEXTJOIN(" ",TRUE,T115*D115*(1+$U$20/100),$U$19),"")))</f>
        <v/>
      </c>
      <c r="S115">
        <f t="shared" si="4"/>
        <v>0</v>
      </c>
      <c r="T115">
        <f>IF(B115="",0,VLOOKUP(B115,Arkusz2!A:D,3,FALSE))</f>
        <v>0</v>
      </c>
    </row>
    <row r="116" spans="1:20" x14ac:dyDescent="0.25">
      <c r="A116" s="26" t="str">
        <f t="shared" si="5"/>
        <v/>
      </c>
      <c r="B116" s="27"/>
      <c r="C116" s="28" t="str">
        <f>IF(B116="","",_xlfn.TEXTJOIN(" ",TRUE,VLOOKUP(B116,Arkusz2!A:D,3,FALSE),$U$19))</f>
        <v/>
      </c>
      <c r="D116" s="29"/>
      <c r="E116" s="28" t="str">
        <f t="shared" si="3"/>
        <v/>
      </c>
      <c r="F116" s="28" t="str">
        <f>IF(AND(B116="",B115="",B114&lt;&gt;""),IFERROR(_xlfn.TEXTJOIN(" ",TRUE,SUM($S$16:S115),$U$19),0),IF(AND(B116="",B115&lt;&gt;""),$U$16,IF(B116&lt;&gt;"",_xlfn.TEXTJOIN("",TRUE,$U$20,"%"),"")))</f>
        <v/>
      </c>
      <c r="G116" s="28" t="str">
        <f>IF(AND(B116="",B115="",B114&lt;&gt;""),IFERROR(_xlfn.TEXTJOIN(" ",TRUE,SUM($S$16:S115)*($U$20/100),$U$19),0),IF(AND(B116="",B115&lt;&gt;""),$U$17,IF(B116&lt;&gt;"",_xlfn.TEXTJOIN(" ",TRUE,T116*D116*$U$20/100,$U$19),"")))</f>
        <v/>
      </c>
      <c r="H116" s="28" t="str">
        <f>IF(AND(B116="",B115="",B114&lt;&gt;""),_xlfn.TEXTJOIN(" ",TRUE,SUM($S$16:S115)*(1+$U$20/100),$U$19),IF(AND(B116="",B115&lt;&gt;""),$U$18,IF(B116&lt;&gt;"",_xlfn.TEXTJOIN(" ",TRUE,T116*D116*(1+$U$20/100),$U$19),"")))</f>
        <v/>
      </c>
      <c r="S116">
        <f t="shared" si="4"/>
        <v>0</v>
      </c>
      <c r="T116">
        <f>IF(B116="",0,VLOOKUP(B116,Arkusz2!A:D,3,FALSE))</f>
        <v>0</v>
      </c>
    </row>
    <row r="117" spans="1:20" x14ac:dyDescent="0.25">
      <c r="A117" s="26" t="str">
        <f t="shared" si="5"/>
        <v/>
      </c>
      <c r="B117" s="27"/>
      <c r="C117" s="28" t="str">
        <f>IF(B117="","",_xlfn.TEXTJOIN(" ",TRUE,VLOOKUP(B117,Arkusz2!A:D,3,FALSE),$U$19))</f>
        <v/>
      </c>
      <c r="D117" s="29"/>
      <c r="E117" s="28" t="str">
        <f t="shared" si="3"/>
        <v/>
      </c>
      <c r="F117" s="28" t="str">
        <f>IF(AND(B117="",B116="",B115&lt;&gt;""),IFERROR(_xlfn.TEXTJOIN(" ",TRUE,SUM($S$16:S116),$U$19),0),IF(AND(B117="",B116&lt;&gt;""),$U$16,IF(B117&lt;&gt;"",_xlfn.TEXTJOIN("",TRUE,$U$20,"%"),"")))</f>
        <v/>
      </c>
      <c r="G117" s="28" t="str">
        <f>IF(AND(B117="",B116="",B115&lt;&gt;""),IFERROR(_xlfn.TEXTJOIN(" ",TRUE,SUM($S$16:S116)*($U$20/100),$U$19),0),IF(AND(B117="",B116&lt;&gt;""),$U$17,IF(B117&lt;&gt;"",_xlfn.TEXTJOIN(" ",TRUE,T117*D117*$U$20/100,$U$19),"")))</f>
        <v/>
      </c>
      <c r="H117" s="28" t="str">
        <f>IF(AND(B117="",B116="",B115&lt;&gt;""),_xlfn.TEXTJOIN(" ",TRUE,SUM($S$16:S116)*(1+$U$20/100),$U$19),IF(AND(B117="",B116&lt;&gt;""),$U$18,IF(B117&lt;&gt;"",_xlfn.TEXTJOIN(" ",TRUE,T117*D117*(1+$U$20/100),$U$19),"")))</f>
        <v/>
      </c>
      <c r="S117">
        <f t="shared" si="4"/>
        <v>0</v>
      </c>
      <c r="T117">
        <f>IF(B117="",0,VLOOKUP(B117,Arkusz2!A:D,3,FALSE))</f>
        <v>0</v>
      </c>
    </row>
    <row r="118" spans="1:20" x14ac:dyDescent="0.25">
      <c r="A118" s="26" t="str">
        <f t="shared" si="5"/>
        <v/>
      </c>
      <c r="B118" s="27"/>
      <c r="C118" s="28" t="str">
        <f>IF(B118="","",_xlfn.TEXTJOIN(" ",TRUE,VLOOKUP(B118,Arkusz2!A:D,3,FALSE),$U$19))</f>
        <v/>
      </c>
      <c r="D118" s="29"/>
      <c r="E118" s="28" t="str">
        <f t="shared" si="3"/>
        <v/>
      </c>
      <c r="F118" s="28" t="str">
        <f>IF(AND(B118="",B117="",B116&lt;&gt;""),IFERROR(_xlfn.TEXTJOIN(" ",TRUE,SUM($S$16:S117),$U$19),0),IF(AND(B118="",B117&lt;&gt;""),$U$16,IF(B118&lt;&gt;"",_xlfn.TEXTJOIN("",TRUE,$U$20,"%"),"")))</f>
        <v/>
      </c>
      <c r="G118" s="28" t="str">
        <f>IF(AND(B118="",B117="",B116&lt;&gt;""),IFERROR(_xlfn.TEXTJOIN(" ",TRUE,SUM($S$16:S117)*($U$20/100),$U$19),0),IF(AND(B118="",B117&lt;&gt;""),$U$17,IF(B118&lt;&gt;"",_xlfn.TEXTJOIN(" ",TRUE,T118*D118*$U$20/100,$U$19),"")))</f>
        <v/>
      </c>
      <c r="H118" s="28" t="str">
        <f>IF(AND(B118="",B117="",B116&lt;&gt;""),_xlfn.TEXTJOIN(" ",TRUE,SUM($S$16:S117)*(1+$U$20/100),$U$19),IF(AND(B118="",B117&lt;&gt;""),$U$18,IF(B118&lt;&gt;"",_xlfn.TEXTJOIN(" ",TRUE,T118*D118*(1+$U$20/100),$U$19),"")))</f>
        <v/>
      </c>
      <c r="S118">
        <f t="shared" si="4"/>
        <v>0</v>
      </c>
      <c r="T118">
        <f>IF(B118="",0,VLOOKUP(B118,Arkusz2!A:D,3,FALSE))</f>
        <v>0</v>
      </c>
    </row>
    <row r="119" spans="1:20" x14ac:dyDescent="0.25">
      <c r="A119" s="26" t="str">
        <f t="shared" si="5"/>
        <v/>
      </c>
      <c r="B119" s="27"/>
      <c r="C119" s="28" t="str">
        <f>IF(B119="","",_xlfn.TEXTJOIN(" ",TRUE,VLOOKUP(B119,Arkusz2!A:D,3,FALSE),$U$19))</f>
        <v/>
      </c>
      <c r="D119" s="29"/>
      <c r="E119" s="28" t="str">
        <f t="shared" si="3"/>
        <v/>
      </c>
      <c r="F119" s="28" t="str">
        <f>IF(AND(B119="",B118="",B117&lt;&gt;""),IFERROR(_xlfn.TEXTJOIN(" ",TRUE,SUM($S$16:S118),$U$19),0),IF(AND(B119="",B118&lt;&gt;""),$U$16,IF(B119&lt;&gt;"",_xlfn.TEXTJOIN("",TRUE,$U$20,"%"),"")))</f>
        <v/>
      </c>
      <c r="G119" s="28" t="str">
        <f>IF(AND(B119="",B118="",B117&lt;&gt;""),IFERROR(_xlfn.TEXTJOIN(" ",TRUE,SUM($S$16:S118)*($U$20/100),$U$19),0),IF(AND(B119="",B118&lt;&gt;""),$U$17,IF(B119&lt;&gt;"",_xlfn.TEXTJOIN(" ",TRUE,T119*D119*$U$20/100,$U$19),"")))</f>
        <v/>
      </c>
      <c r="H119" s="28" t="str">
        <f>IF(AND(B119="",B118="",B117&lt;&gt;""),_xlfn.TEXTJOIN(" ",TRUE,SUM($S$16:S118)*(1+$U$20/100),$U$19),IF(AND(B119="",B118&lt;&gt;""),$U$18,IF(B119&lt;&gt;"",_xlfn.TEXTJOIN(" ",TRUE,T119*D119*(1+$U$20/100),$U$19),"")))</f>
        <v/>
      </c>
      <c r="S119">
        <f t="shared" si="4"/>
        <v>0</v>
      </c>
      <c r="T119">
        <f>IF(B119="",0,VLOOKUP(B119,Arkusz2!A:D,3,FALSE))</f>
        <v>0</v>
      </c>
    </row>
    <row r="120" spans="1:20" x14ac:dyDescent="0.25">
      <c r="A120" s="26" t="str">
        <f t="shared" si="5"/>
        <v/>
      </c>
      <c r="B120" s="27"/>
      <c r="C120" s="28" t="str">
        <f>IF(B120="","",_xlfn.TEXTJOIN(" ",TRUE,VLOOKUP(B120,Arkusz2!A:D,3,FALSE),$U$19))</f>
        <v/>
      </c>
      <c r="D120" s="29"/>
      <c r="E120" s="28" t="str">
        <f t="shared" si="3"/>
        <v/>
      </c>
      <c r="F120" s="28" t="str">
        <f>IF(AND(B120="",B119="",B118&lt;&gt;""),IFERROR(_xlfn.TEXTJOIN(" ",TRUE,SUM($S$16:S119),$U$19),0),IF(AND(B120="",B119&lt;&gt;""),$U$16,IF(B120&lt;&gt;"",_xlfn.TEXTJOIN("",TRUE,$U$20,"%"),"")))</f>
        <v/>
      </c>
      <c r="G120" s="28" t="str">
        <f>IF(AND(B120="",B119="",B118&lt;&gt;""),IFERROR(_xlfn.TEXTJOIN(" ",TRUE,SUM($S$16:S119)*($U$20/100),$U$19),0),IF(AND(B120="",B119&lt;&gt;""),$U$17,IF(B120&lt;&gt;"",_xlfn.TEXTJOIN(" ",TRUE,T120*D120*$U$20/100,$U$19),"")))</f>
        <v/>
      </c>
      <c r="H120" s="28" t="str">
        <f>IF(AND(B120="",B119="",B118&lt;&gt;""),_xlfn.TEXTJOIN(" ",TRUE,SUM($S$16:S119)*(1+$U$20/100),$U$19),IF(AND(B120="",B119&lt;&gt;""),$U$18,IF(B120&lt;&gt;"",_xlfn.TEXTJOIN(" ",TRUE,T120*D120*(1+$U$20/100),$U$19),"")))</f>
        <v/>
      </c>
      <c r="S120">
        <f t="shared" si="4"/>
        <v>0</v>
      </c>
      <c r="T120">
        <f>IF(B120="",0,VLOOKUP(B120,Arkusz2!A:D,3,FALSE))</f>
        <v>0</v>
      </c>
    </row>
    <row r="121" spans="1:20" x14ac:dyDescent="0.25">
      <c r="A121" s="26" t="str">
        <f t="shared" si="5"/>
        <v/>
      </c>
      <c r="B121" s="27"/>
      <c r="C121" s="28" t="str">
        <f>IF(B121="","",_xlfn.TEXTJOIN(" ",TRUE,VLOOKUP(B121,Arkusz2!A:D,3,FALSE),$U$19))</f>
        <v/>
      </c>
      <c r="D121" s="29"/>
      <c r="E121" s="28" t="str">
        <f t="shared" si="3"/>
        <v/>
      </c>
      <c r="F121" s="28" t="str">
        <f>IF(AND(B121="",B120="",B119&lt;&gt;""),IFERROR(_xlfn.TEXTJOIN(" ",TRUE,SUM($S$16:S120),$U$19),0),IF(AND(B121="",B120&lt;&gt;""),$U$16,IF(B121&lt;&gt;"",_xlfn.TEXTJOIN("",TRUE,$U$20,"%"),"")))</f>
        <v/>
      </c>
      <c r="G121" s="28" t="str">
        <f>IF(AND(B121="",B120="",B119&lt;&gt;""),IFERROR(_xlfn.TEXTJOIN(" ",TRUE,SUM($S$16:S120)*($U$20/100),$U$19),0),IF(AND(B121="",B120&lt;&gt;""),$U$17,IF(B121&lt;&gt;"",_xlfn.TEXTJOIN(" ",TRUE,T121*D121*$U$20/100,$U$19),"")))</f>
        <v/>
      </c>
      <c r="H121" s="28" t="str">
        <f>IF(AND(B121="",B120="",B119&lt;&gt;""),_xlfn.TEXTJOIN(" ",TRUE,SUM($S$16:S120)*(1+$U$20/100),$U$19),IF(AND(B121="",B120&lt;&gt;""),$U$18,IF(B121&lt;&gt;"",_xlfn.TEXTJOIN(" ",TRUE,T121*D121*(1+$U$20/100),$U$19),"")))</f>
        <v/>
      </c>
      <c r="S121">
        <f t="shared" si="4"/>
        <v>0</v>
      </c>
      <c r="T121">
        <f>IF(B121="",0,VLOOKUP(B121,Arkusz2!A:D,3,FALSE))</f>
        <v>0</v>
      </c>
    </row>
    <row r="122" spans="1:20" x14ac:dyDescent="0.25">
      <c r="A122" s="26" t="str">
        <f t="shared" si="5"/>
        <v/>
      </c>
      <c r="B122" s="27"/>
      <c r="C122" s="28" t="str">
        <f>IF(B122="","",_xlfn.TEXTJOIN(" ",TRUE,VLOOKUP(B122,Arkusz2!A:D,3,FALSE),$U$19))</f>
        <v/>
      </c>
      <c r="D122" s="29"/>
      <c r="E122" s="28" t="str">
        <f t="shared" si="3"/>
        <v/>
      </c>
      <c r="F122" s="28" t="str">
        <f>IF(AND(B122="",B121="",B120&lt;&gt;""),IFERROR(_xlfn.TEXTJOIN(" ",TRUE,SUM($S$16:S121),$U$19),0),IF(AND(B122="",B121&lt;&gt;""),$U$16,IF(B122&lt;&gt;"",_xlfn.TEXTJOIN("",TRUE,$U$20,"%"),"")))</f>
        <v/>
      </c>
      <c r="G122" s="28" t="str">
        <f>IF(AND(B122="",B121="",B120&lt;&gt;""),IFERROR(_xlfn.TEXTJOIN(" ",TRUE,SUM($S$16:S121)*($U$20/100),$U$19),0),IF(AND(B122="",B121&lt;&gt;""),$U$17,IF(B122&lt;&gt;"",_xlfn.TEXTJOIN(" ",TRUE,T122*D122*$U$20/100,$U$19),"")))</f>
        <v/>
      </c>
      <c r="H122" s="28" t="str">
        <f>IF(AND(B122="",B121="",B120&lt;&gt;""),_xlfn.TEXTJOIN(" ",TRUE,SUM($S$16:S121)*(1+$U$20/100),$U$19),IF(AND(B122="",B121&lt;&gt;""),$U$18,IF(B122&lt;&gt;"",_xlfn.TEXTJOIN(" ",TRUE,T122*D122*(1+$U$20/100),$U$19),"")))</f>
        <v/>
      </c>
      <c r="S122">
        <f t="shared" si="4"/>
        <v>0</v>
      </c>
      <c r="T122">
        <f>IF(B122="",0,VLOOKUP(B122,Arkusz2!A:D,3,FALSE))</f>
        <v>0</v>
      </c>
    </row>
    <row r="123" spans="1:20" x14ac:dyDescent="0.25">
      <c r="A123" s="26" t="str">
        <f t="shared" si="5"/>
        <v/>
      </c>
      <c r="B123" s="27"/>
      <c r="C123" s="28" t="str">
        <f>IF(B123="","",_xlfn.TEXTJOIN(" ",TRUE,VLOOKUP(B123,Arkusz2!A:D,3,FALSE),$U$19))</f>
        <v/>
      </c>
      <c r="D123" s="29"/>
      <c r="E123" s="28" t="str">
        <f t="shared" si="3"/>
        <v/>
      </c>
      <c r="F123" s="28" t="str">
        <f>IF(AND(B123="",B122="",B121&lt;&gt;""),IFERROR(_xlfn.TEXTJOIN(" ",TRUE,SUM($S$16:S122),$U$19),0),IF(AND(B123="",B122&lt;&gt;""),$U$16,IF(B123&lt;&gt;"",_xlfn.TEXTJOIN("",TRUE,$U$20,"%"),"")))</f>
        <v/>
      </c>
      <c r="G123" s="28" t="str">
        <f>IF(AND(B123="",B122="",B121&lt;&gt;""),IFERROR(_xlfn.TEXTJOIN(" ",TRUE,SUM($S$16:S122)*($U$20/100),$U$19),0),IF(AND(B123="",B122&lt;&gt;""),$U$17,IF(B123&lt;&gt;"",_xlfn.TEXTJOIN(" ",TRUE,T123*D123*$U$20/100,$U$19),"")))</f>
        <v/>
      </c>
      <c r="H123" s="28" t="str">
        <f>IF(AND(B123="",B122="",B121&lt;&gt;""),_xlfn.TEXTJOIN(" ",TRUE,SUM($S$16:S122)*(1+$U$20/100),$U$19),IF(AND(B123="",B122&lt;&gt;""),$U$18,IF(B123&lt;&gt;"",_xlfn.TEXTJOIN(" ",TRUE,T123*D123*(1+$U$20/100),$U$19),"")))</f>
        <v/>
      </c>
      <c r="S123">
        <f t="shared" si="4"/>
        <v>0</v>
      </c>
      <c r="T123">
        <f>IF(B123="",0,VLOOKUP(B123,Arkusz2!A:D,3,FALSE))</f>
        <v>0</v>
      </c>
    </row>
    <row r="124" spans="1:20" x14ac:dyDescent="0.25">
      <c r="A124" s="26" t="str">
        <f t="shared" si="5"/>
        <v/>
      </c>
      <c r="B124" s="27"/>
      <c r="C124" s="28" t="str">
        <f>IF(B124="","",_xlfn.TEXTJOIN(" ",TRUE,VLOOKUP(B124,Arkusz2!A:D,3,FALSE),$U$19))</f>
        <v/>
      </c>
      <c r="D124" s="29"/>
      <c r="E124" s="28" t="str">
        <f t="shared" si="3"/>
        <v/>
      </c>
      <c r="F124" s="28" t="str">
        <f>IF(AND(B124="",B123="",B122&lt;&gt;""),IFERROR(_xlfn.TEXTJOIN(" ",TRUE,SUM($S$16:S123),$U$19),0),IF(AND(B124="",B123&lt;&gt;""),$U$16,IF(B124&lt;&gt;"",_xlfn.TEXTJOIN("",TRUE,$U$20,"%"),"")))</f>
        <v/>
      </c>
      <c r="G124" s="28" t="str">
        <f>IF(AND(B124="",B123="",B122&lt;&gt;""),IFERROR(_xlfn.TEXTJOIN(" ",TRUE,SUM($S$16:S123)*($U$20/100),$U$19),0),IF(AND(B124="",B123&lt;&gt;""),$U$17,IF(B124&lt;&gt;"",_xlfn.TEXTJOIN(" ",TRUE,T124*D124*$U$20/100,$U$19),"")))</f>
        <v/>
      </c>
      <c r="H124" s="28" t="str">
        <f>IF(AND(B124="",B123="",B122&lt;&gt;""),_xlfn.TEXTJOIN(" ",TRUE,SUM($S$16:S123)*(1+$U$20/100),$U$19),IF(AND(B124="",B123&lt;&gt;""),$U$18,IF(B124&lt;&gt;"",_xlfn.TEXTJOIN(" ",TRUE,T124*D124*(1+$U$20/100),$U$19),"")))</f>
        <v/>
      </c>
      <c r="S124">
        <f t="shared" si="4"/>
        <v>0</v>
      </c>
      <c r="T124">
        <f>IF(B124="",0,VLOOKUP(B124,Arkusz2!A:D,3,FALSE))</f>
        <v>0</v>
      </c>
    </row>
    <row r="125" spans="1:20" x14ac:dyDescent="0.25">
      <c r="A125" s="26" t="str">
        <f t="shared" si="5"/>
        <v/>
      </c>
      <c r="B125" s="27"/>
      <c r="C125" s="28" t="str">
        <f>IF(B125="","",_xlfn.TEXTJOIN(" ",TRUE,VLOOKUP(B125,Arkusz2!A:D,3,FALSE),$U$19))</f>
        <v/>
      </c>
      <c r="D125" s="29"/>
      <c r="E125" s="28" t="str">
        <f t="shared" si="3"/>
        <v/>
      </c>
      <c r="F125" s="28" t="str">
        <f>IF(AND(B125="",B124="",B123&lt;&gt;""),IFERROR(_xlfn.TEXTJOIN(" ",TRUE,SUM($S$16:S124),$U$19),0),IF(AND(B125="",B124&lt;&gt;""),$U$16,IF(B125&lt;&gt;"",_xlfn.TEXTJOIN("",TRUE,$U$20,"%"),"")))</f>
        <v/>
      </c>
      <c r="G125" s="28" t="str">
        <f>IF(AND(B125="",B124="",B123&lt;&gt;""),IFERROR(_xlfn.TEXTJOIN(" ",TRUE,SUM($S$16:S124)*($U$20/100),$U$19),0),IF(AND(B125="",B124&lt;&gt;""),$U$17,IF(B125&lt;&gt;"",_xlfn.TEXTJOIN(" ",TRUE,T125*D125*$U$20/100,$U$19),"")))</f>
        <v/>
      </c>
      <c r="H125" s="28" t="str">
        <f>IF(AND(B125="",B124="",B123&lt;&gt;""),_xlfn.TEXTJOIN(" ",TRUE,SUM($S$16:S124)*(1+$U$20/100),$U$19),IF(AND(B125="",B124&lt;&gt;""),$U$18,IF(B125&lt;&gt;"",_xlfn.TEXTJOIN(" ",TRUE,T125*D125*(1+$U$20/100),$U$19),"")))</f>
        <v/>
      </c>
      <c r="S125">
        <f t="shared" si="4"/>
        <v>0</v>
      </c>
      <c r="T125">
        <f>IF(B125="",0,VLOOKUP(B125,Arkusz2!A:D,3,FALSE))</f>
        <v>0</v>
      </c>
    </row>
    <row r="126" spans="1:20" x14ac:dyDescent="0.25">
      <c r="A126" s="26" t="str">
        <f t="shared" si="5"/>
        <v/>
      </c>
      <c r="B126" s="27"/>
      <c r="C126" s="28" t="str">
        <f>IF(B126="","",_xlfn.TEXTJOIN(" ",TRUE,VLOOKUP(B126,Arkusz2!A:D,3,FALSE),$U$19))</f>
        <v/>
      </c>
      <c r="D126" s="29"/>
      <c r="E126" s="28" t="str">
        <f t="shared" si="3"/>
        <v/>
      </c>
      <c r="F126" s="28" t="str">
        <f>IF(AND(B126="",B125="",B124&lt;&gt;""),IFERROR(_xlfn.TEXTJOIN(" ",TRUE,SUM($S$16:S125),$U$19),0),IF(AND(B126="",B125&lt;&gt;""),$U$16,IF(B126&lt;&gt;"",_xlfn.TEXTJOIN("",TRUE,$U$20,"%"),"")))</f>
        <v/>
      </c>
      <c r="G126" s="28" t="str">
        <f>IF(AND(B126="",B125="",B124&lt;&gt;""),IFERROR(_xlfn.TEXTJOIN(" ",TRUE,SUM($S$16:S125)*($U$20/100),$U$19),0),IF(AND(B126="",B125&lt;&gt;""),$U$17,IF(B126&lt;&gt;"",_xlfn.TEXTJOIN(" ",TRUE,T126*D126*$U$20/100,$U$19),"")))</f>
        <v/>
      </c>
      <c r="H126" s="28" t="str">
        <f>IF(AND(B126="",B125="",B124&lt;&gt;""),_xlfn.TEXTJOIN(" ",TRUE,SUM($S$16:S125)*(1+$U$20/100),$U$19),IF(AND(B126="",B125&lt;&gt;""),$U$18,IF(B126&lt;&gt;"",_xlfn.TEXTJOIN(" ",TRUE,T126*D126*(1+$U$20/100),$U$19),"")))</f>
        <v/>
      </c>
      <c r="S126">
        <f t="shared" si="4"/>
        <v>0</v>
      </c>
      <c r="T126">
        <f>IF(B126="",0,VLOOKUP(B126,Arkusz2!A:D,3,FALSE))</f>
        <v>0</v>
      </c>
    </row>
    <row r="127" spans="1:20" x14ac:dyDescent="0.25">
      <c r="A127" s="26" t="str">
        <f t="shared" si="5"/>
        <v/>
      </c>
      <c r="B127" s="27"/>
      <c r="C127" s="28" t="str">
        <f>IF(B127="","",_xlfn.TEXTJOIN(" ",TRUE,VLOOKUP(B127,Arkusz2!A:D,3,FALSE),$U$19))</f>
        <v/>
      </c>
      <c r="D127" s="29"/>
      <c r="E127" s="28" t="str">
        <f t="shared" si="3"/>
        <v/>
      </c>
      <c r="F127" s="28" t="str">
        <f>IF(AND(B127="",B126="",B125&lt;&gt;""),IFERROR(_xlfn.TEXTJOIN(" ",TRUE,SUM($S$16:S126),$U$19),0),IF(AND(B127="",B126&lt;&gt;""),$U$16,IF(B127&lt;&gt;"",_xlfn.TEXTJOIN("",TRUE,$U$20,"%"),"")))</f>
        <v/>
      </c>
      <c r="G127" s="28" t="str">
        <f>IF(AND(B127="",B126="",B125&lt;&gt;""),IFERROR(_xlfn.TEXTJOIN(" ",TRUE,SUM($S$16:S126)*($U$20/100),$U$19),0),IF(AND(B127="",B126&lt;&gt;""),$U$17,IF(B127&lt;&gt;"",_xlfn.TEXTJOIN(" ",TRUE,T127*D127*$U$20/100,$U$19),"")))</f>
        <v/>
      </c>
      <c r="H127" s="28" t="str">
        <f>IF(AND(B127="",B126="",B125&lt;&gt;""),_xlfn.TEXTJOIN(" ",TRUE,SUM($S$16:S126)*(1+$U$20/100),$U$19),IF(AND(B127="",B126&lt;&gt;""),$U$18,IF(B127&lt;&gt;"",_xlfn.TEXTJOIN(" ",TRUE,T127*D127*(1+$U$20/100),$U$19),"")))</f>
        <v/>
      </c>
      <c r="S127">
        <f t="shared" si="4"/>
        <v>0</v>
      </c>
      <c r="T127">
        <f>IF(B127="",0,VLOOKUP(B127,Arkusz2!A:D,3,FALSE))</f>
        <v>0</v>
      </c>
    </row>
    <row r="128" spans="1:20" x14ac:dyDescent="0.25">
      <c r="A128" s="26" t="str">
        <f t="shared" si="5"/>
        <v/>
      </c>
      <c r="B128" s="27"/>
      <c r="C128" s="28" t="str">
        <f>IF(B128="","",_xlfn.TEXTJOIN(" ",TRUE,VLOOKUP(B128,Arkusz2!A:D,3,FALSE),$U$19))</f>
        <v/>
      </c>
      <c r="D128" s="29"/>
      <c r="E128" s="28" t="str">
        <f t="shared" si="3"/>
        <v/>
      </c>
      <c r="F128" s="28" t="str">
        <f>IF(AND(B128="",B127="",B126&lt;&gt;""),IFERROR(_xlfn.TEXTJOIN(" ",TRUE,SUM($S$16:S127),$U$19),0),IF(AND(B128="",B127&lt;&gt;""),$U$16,IF(B128&lt;&gt;"",_xlfn.TEXTJOIN("",TRUE,$U$20,"%"),"")))</f>
        <v/>
      </c>
      <c r="G128" s="28" t="str">
        <f>IF(AND(B128="",B127="",B126&lt;&gt;""),IFERROR(_xlfn.TEXTJOIN(" ",TRUE,SUM($S$16:S127)*($U$20/100),$U$19),0),IF(AND(B128="",B127&lt;&gt;""),$U$17,IF(B128&lt;&gt;"",_xlfn.TEXTJOIN(" ",TRUE,T128*D128*$U$20/100,$U$19),"")))</f>
        <v/>
      </c>
      <c r="H128" s="28" t="str">
        <f>IF(AND(B128="",B127="",B126&lt;&gt;""),_xlfn.TEXTJOIN(" ",TRUE,SUM($S$16:S127)*(1+$U$20/100),$U$19),IF(AND(B128="",B127&lt;&gt;""),$U$18,IF(B128&lt;&gt;"",_xlfn.TEXTJOIN(" ",TRUE,T128*D128*(1+$U$20/100),$U$19),"")))</f>
        <v/>
      </c>
      <c r="S128">
        <f t="shared" si="4"/>
        <v>0</v>
      </c>
      <c r="T128">
        <f>IF(B128="",0,VLOOKUP(B128,Arkusz2!A:D,3,FALSE))</f>
        <v>0</v>
      </c>
    </row>
    <row r="129" spans="1:20" x14ac:dyDescent="0.25">
      <c r="A129" s="26" t="str">
        <f t="shared" si="5"/>
        <v/>
      </c>
      <c r="B129" s="27"/>
      <c r="C129" s="28" t="str">
        <f>IF(B129="","",_xlfn.TEXTJOIN(" ",TRUE,VLOOKUP(B129,Arkusz2!A:D,3,FALSE),$U$19))</f>
        <v/>
      </c>
      <c r="D129" s="29"/>
      <c r="E129" s="28" t="str">
        <f t="shared" si="3"/>
        <v/>
      </c>
      <c r="F129" s="28" t="str">
        <f>IF(AND(B129="",B128="",B127&lt;&gt;""),IFERROR(_xlfn.TEXTJOIN(" ",TRUE,SUM($S$16:S128),$U$19),0),IF(AND(B129="",B128&lt;&gt;""),$U$16,IF(B129&lt;&gt;"",_xlfn.TEXTJOIN("",TRUE,$U$20,"%"),"")))</f>
        <v/>
      </c>
      <c r="G129" s="28" t="str">
        <f>IF(AND(B129="",B128="",B127&lt;&gt;""),IFERROR(_xlfn.TEXTJOIN(" ",TRUE,SUM($S$16:S128)*($U$20/100),$U$19),0),IF(AND(B129="",B128&lt;&gt;""),$U$17,IF(B129&lt;&gt;"",_xlfn.TEXTJOIN(" ",TRUE,T129*D129*$U$20/100,$U$19),"")))</f>
        <v/>
      </c>
      <c r="H129" s="28" t="str">
        <f>IF(AND(B129="",B128="",B127&lt;&gt;""),_xlfn.TEXTJOIN(" ",TRUE,SUM($S$16:S128)*(1+$U$20/100),$U$19),IF(AND(B129="",B128&lt;&gt;""),$U$18,IF(B129&lt;&gt;"",_xlfn.TEXTJOIN(" ",TRUE,T129*D129*(1+$U$20/100),$U$19),"")))</f>
        <v/>
      </c>
      <c r="S129">
        <f t="shared" si="4"/>
        <v>0</v>
      </c>
      <c r="T129">
        <f>IF(B129="",0,VLOOKUP(B129,Arkusz2!A:D,3,FALSE))</f>
        <v>0</v>
      </c>
    </row>
    <row r="130" spans="1:20" x14ac:dyDescent="0.25">
      <c r="A130" s="26" t="str">
        <f t="shared" si="5"/>
        <v/>
      </c>
      <c r="B130" s="27"/>
      <c r="C130" s="28" t="str">
        <f>IF(B130="","",_xlfn.TEXTJOIN(" ",TRUE,VLOOKUP(B130,Arkusz2!A:D,3,FALSE),$U$19))</f>
        <v/>
      </c>
      <c r="D130" s="29"/>
      <c r="E130" s="28" t="str">
        <f t="shared" si="3"/>
        <v/>
      </c>
      <c r="F130" s="28" t="str">
        <f>IF(AND(B130="",B129="",B128&lt;&gt;""),IFERROR(_xlfn.TEXTJOIN(" ",TRUE,SUM($S$16:S129),$U$19),0),IF(AND(B130="",B129&lt;&gt;""),$U$16,IF(B130&lt;&gt;"",_xlfn.TEXTJOIN("",TRUE,$U$20,"%"),"")))</f>
        <v/>
      </c>
      <c r="G130" s="28" t="str">
        <f>IF(AND(B130="",B129="",B128&lt;&gt;""),IFERROR(_xlfn.TEXTJOIN(" ",TRUE,SUM($S$16:S129)*($U$20/100),$U$19),0),IF(AND(B130="",B129&lt;&gt;""),$U$17,IF(B130&lt;&gt;"",_xlfn.TEXTJOIN(" ",TRUE,T130*D130*$U$20/100,$U$19),"")))</f>
        <v/>
      </c>
      <c r="H130" s="28" t="str">
        <f>IF(AND(B130="",B129="",B128&lt;&gt;""),_xlfn.TEXTJOIN(" ",TRUE,SUM($S$16:S129)*(1+$U$20/100),$U$19),IF(AND(B130="",B129&lt;&gt;""),$U$18,IF(B130&lt;&gt;"",_xlfn.TEXTJOIN(" ",TRUE,T130*D130*(1+$U$20/100),$U$19),"")))</f>
        <v/>
      </c>
      <c r="S130">
        <f t="shared" si="4"/>
        <v>0</v>
      </c>
      <c r="T130">
        <f>IF(B130="",0,VLOOKUP(B130,Arkusz2!A:D,3,FALSE))</f>
        <v>0</v>
      </c>
    </row>
    <row r="131" spans="1:20" x14ac:dyDescent="0.25">
      <c r="A131" s="26" t="str">
        <f t="shared" si="5"/>
        <v/>
      </c>
      <c r="B131" s="27"/>
      <c r="C131" s="28" t="str">
        <f>IF(B131="","",_xlfn.TEXTJOIN(" ",TRUE,VLOOKUP(B131,Arkusz2!A:D,3,FALSE),$U$19))</f>
        <v/>
      </c>
      <c r="D131" s="29"/>
      <c r="E131" s="28" t="str">
        <f t="shared" si="3"/>
        <v/>
      </c>
      <c r="F131" s="28" t="str">
        <f>IF(AND(B131="",B130="",B129&lt;&gt;""),IFERROR(_xlfn.TEXTJOIN(" ",TRUE,SUM($S$16:S130),$U$19),0),IF(AND(B131="",B130&lt;&gt;""),$U$16,IF(B131&lt;&gt;"",_xlfn.TEXTJOIN("",TRUE,$U$20,"%"),"")))</f>
        <v/>
      </c>
      <c r="G131" s="28" t="str">
        <f>IF(AND(B131="",B130="",B129&lt;&gt;""),IFERROR(_xlfn.TEXTJOIN(" ",TRUE,SUM($S$16:S130)*($U$20/100),$U$19),0),IF(AND(B131="",B130&lt;&gt;""),$U$17,IF(B131&lt;&gt;"",_xlfn.TEXTJOIN(" ",TRUE,T131*D131*$U$20/100,$U$19),"")))</f>
        <v/>
      </c>
      <c r="H131" s="28" t="str">
        <f>IF(AND(B131="",B130="",B129&lt;&gt;""),_xlfn.TEXTJOIN(" ",TRUE,SUM($S$16:S130)*(1+$U$20/100),$U$19),IF(AND(B131="",B130&lt;&gt;""),$U$18,IF(B131&lt;&gt;"",_xlfn.TEXTJOIN(" ",TRUE,T131*D131*(1+$U$20/100),$U$19),"")))</f>
        <v/>
      </c>
      <c r="S131">
        <f t="shared" si="4"/>
        <v>0</v>
      </c>
      <c r="T131">
        <f>IF(B131="",0,VLOOKUP(B131,Arkusz2!A:D,3,FALSE))</f>
        <v>0</v>
      </c>
    </row>
    <row r="132" spans="1:20" x14ac:dyDescent="0.25">
      <c r="A132" s="26" t="str">
        <f t="shared" si="5"/>
        <v/>
      </c>
      <c r="B132" s="27"/>
      <c r="C132" s="28" t="str">
        <f>IF(B132="","",_xlfn.TEXTJOIN(" ",TRUE,VLOOKUP(B132,Arkusz2!A:D,3,FALSE),$U$19))</f>
        <v/>
      </c>
      <c r="D132" s="29"/>
      <c r="E132" s="28" t="str">
        <f t="shared" si="3"/>
        <v/>
      </c>
      <c r="F132" s="28" t="str">
        <f>IF(AND(B132="",B131="",B130&lt;&gt;""),IFERROR(_xlfn.TEXTJOIN(" ",TRUE,SUM($S$16:S131),$U$19),0),IF(AND(B132="",B131&lt;&gt;""),$U$16,IF(B132&lt;&gt;"",_xlfn.TEXTJOIN("",TRUE,$U$20,"%"),"")))</f>
        <v/>
      </c>
      <c r="G132" s="28" t="str">
        <f>IF(AND(B132="",B131="",B130&lt;&gt;""),IFERROR(_xlfn.TEXTJOIN(" ",TRUE,SUM($S$16:S131)*($U$20/100),$U$19),0),IF(AND(B132="",B131&lt;&gt;""),$U$17,IF(B132&lt;&gt;"",_xlfn.TEXTJOIN(" ",TRUE,T132*D132*$U$20/100,$U$19),"")))</f>
        <v/>
      </c>
      <c r="H132" s="28" t="str">
        <f>IF(AND(B132="",B131="",B130&lt;&gt;""),_xlfn.TEXTJOIN(" ",TRUE,SUM($S$16:S131)*(1+$U$20/100),$U$19),IF(AND(B132="",B131&lt;&gt;""),$U$18,IF(B132&lt;&gt;"",_xlfn.TEXTJOIN(" ",TRUE,T132*D132*(1+$U$20/100),$U$19),"")))</f>
        <v/>
      </c>
      <c r="S132">
        <f t="shared" si="4"/>
        <v>0</v>
      </c>
      <c r="T132">
        <f>IF(B132="",0,VLOOKUP(B132,Arkusz2!A:D,3,FALSE))</f>
        <v>0</v>
      </c>
    </row>
    <row r="133" spans="1:20" x14ac:dyDescent="0.25">
      <c r="A133" s="26" t="str">
        <f t="shared" si="5"/>
        <v/>
      </c>
      <c r="B133" s="27"/>
      <c r="C133" s="28" t="str">
        <f>IF(B133="","",_xlfn.TEXTJOIN(" ",TRUE,VLOOKUP(B133,Arkusz2!A:D,3,FALSE),$U$19))</f>
        <v/>
      </c>
      <c r="D133" s="29"/>
      <c r="E133" s="28" t="str">
        <f t="shared" si="3"/>
        <v/>
      </c>
      <c r="F133" s="28" t="str">
        <f>IF(AND(B133="",B132="",B131&lt;&gt;""),IFERROR(_xlfn.TEXTJOIN(" ",TRUE,SUM($S$16:S132),$U$19),0),IF(AND(B133="",B132&lt;&gt;""),$U$16,IF(B133&lt;&gt;"",_xlfn.TEXTJOIN("",TRUE,$U$20,"%"),"")))</f>
        <v/>
      </c>
      <c r="G133" s="28" t="str">
        <f>IF(AND(B133="",B132="",B131&lt;&gt;""),IFERROR(_xlfn.TEXTJOIN(" ",TRUE,SUM($S$16:S132)*($U$20/100),$U$19),0),IF(AND(B133="",B132&lt;&gt;""),$U$17,IF(B133&lt;&gt;"",_xlfn.TEXTJOIN(" ",TRUE,T133*D133*$U$20/100,$U$19),"")))</f>
        <v/>
      </c>
      <c r="H133" s="28" t="str">
        <f>IF(AND(B133="",B132="",B131&lt;&gt;""),_xlfn.TEXTJOIN(" ",TRUE,SUM($S$16:S132)*(1+$U$20/100),$U$19),IF(AND(B133="",B132&lt;&gt;""),$U$18,IF(B133&lt;&gt;"",_xlfn.TEXTJOIN(" ",TRUE,T133*D133*(1+$U$20/100),$U$19),"")))</f>
        <v/>
      </c>
      <c r="S133">
        <f t="shared" si="4"/>
        <v>0</v>
      </c>
      <c r="T133">
        <f>IF(B133="",0,VLOOKUP(B133,Arkusz2!A:D,3,FALSE))</f>
        <v>0</v>
      </c>
    </row>
    <row r="134" spans="1:20" x14ac:dyDescent="0.25">
      <c r="A134" s="26" t="str">
        <f t="shared" si="5"/>
        <v/>
      </c>
      <c r="B134" s="27"/>
      <c r="C134" s="28" t="str">
        <f>IF(B134="","",_xlfn.TEXTJOIN(" ",TRUE,VLOOKUP(B134,Arkusz2!A:D,3,FALSE),$U$19))</f>
        <v/>
      </c>
      <c r="D134" s="29"/>
      <c r="E134" s="28" t="str">
        <f t="shared" si="3"/>
        <v/>
      </c>
      <c r="F134" s="28" t="str">
        <f>IF(AND(B134="",B133="",B132&lt;&gt;""),IFERROR(_xlfn.TEXTJOIN(" ",TRUE,SUM($S$16:S133),$U$19),0),IF(AND(B134="",B133&lt;&gt;""),$U$16,IF(B134&lt;&gt;"",_xlfn.TEXTJOIN("",TRUE,$U$20,"%"),"")))</f>
        <v/>
      </c>
      <c r="G134" s="28" t="str">
        <f>IF(AND(B134="",B133="",B132&lt;&gt;""),IFERROR(_xlfn.TEXTJOIN(" ",TRUE,SUM($S$16:S133)*($U$20/100),$U$19),0),IF(AND(B134="",B133&lt;&gt;""),$U$17,IF(B134&lt;&gt;"",_xlfn.TEXTJOIN(" ",TRUE,T134*D134*$U$20/100,$U$19),"")))</f>
        <v/>
      </c>
      <c r="H134" s="28" t="str">
        <f>IF(AND(B134="",B133="",B132&lt;&gt;""),_xlfn.TEXTJOIN(" ",TRUE,SUM($S$16:S133)*(1+$U$20/100),$U$19),IF(AND(B134="",B133&lt;&gt;""),$U$18,IF(B134&lt;&gt;"",_xlfn.TEXTJOIN(" ",TRUE,T134*D134*(1+$U$20/100),$U$19),"")))</f>
        <v/>
      </c>
      <c r="S134">
        <f t="shared" si="4"/>
        <v>0</v>
      </c>
      <c r="T134">
        <f>IF(B134="",0,VLOOKUP(B134,Arkusz2!A:D,3,FALSE))</f>
        <v>0</v>
      </c>
    </row>
    <row r="135" spans="1:20" x14ac:dyDescent="0.25">
      <c r="A135" s="26" t="str">
        <f t="shared" si="5"/>
        <v/>
      </c>
      <c r="B135" s="27"/>
      <c r="C135" s="28" t="str">
        <f>IF(B135="","",_xlfn.TEXTJOIN(" ",TRUE,VLOOKUP(B135,Arkusz2!A:D,3,FALSE),$U$19))</f>
        <v/>
      </c>
      <c r="D135" s="29"/>
      <c r="E135" s="28" t="str">
        <f t="shared" si="3"/>
        <v/>
      </c>
      <c r="F135" s="28" t="str">
        <f>IF(AND(B135="",B134="",B133&lt;&gt;""),IFERROR(_xlfn.TEXTJOIN(" ",TRUE,SUM($S$16:S134),$U$19),0),IF(AND(B135="",B134&lt;&gt;""),$U$16,IF(B135&lt;&gt;"",_xlfn.TEXTJOIN("",TRUE,$U$20,"%"),"")))</f>
        <v/>
      </c>
      <c r="G135" s="28" t="str">
        <f>IF(AND(B135="",B134="",B133&lt;&gt;""),IFERROR(_xlfn.TEXTJOIN(" ",TRUE,SUM($S$16:S134)*($U$20/100),$U$19),0),IF(AND(B135="",B134&lt;&gt;""),$U$17,IF(B135&lt;&gt;"",_xlfn.TEXTJOIN(" ",TRUE,T135*D135*$U$20/100,$U$19),"")))</f>
        <v/>
      </c>
      <c r="H135" s="28" t="str">
        <f>IF(AND(B135="",B134="",B133&lt;&gt;""),_xlfn.TEXTJOIN(" ",TRUE,SUM($S$16:S134)*(1+$U$20/100),$U$19),IF(AND(B135="",B134&lt;&gt;""),$U$18,IF(B135&lt;&gt;"",_xlfn.TEXTJOIN(" ",TRUE,T135*D135*(1+$U$20/100),$U$19),"")))</f>
        <v/>
      </c>
      <c r="S135">
        <f t="shared" si="4"/>
        <v>0</v>
      </c>
      <c r="T135">
        <f>IF(B135="",0,VLOOKUP(B135,Arkusz2!A:D,3,FALSE))</f>
        <v>0</v>
      </c>
    </row>
    <row r="136" spans="1:20" x14ac:dyDescent="0.25">
      <c r="A136" s="26" t="str">
        <f t="shared" si="5"/>
        <v/>
      </c>
      <c r="B136" s="27"/>
      <c r="C136" s="28" t="str">
        <f>IF(B136="","",_xlfn.TEXTJOIN(" ",TRUE,VLOOKUP(B136,Arkusz2!A:D,3,FALSE),$U$19))</f>
        <v/>
      </c>
      <c r="D136" s="29"/>
      <c r="E136" s="28" t="str">
        <f t="shared" si="3"/>
        <v/>
      </c>
      <c r="F136" s="28" t="str">
        <f>IF(AND(B136="",B135="",B134&lt;&gt;""),IFERROR(_xlfn.TEXTJOIN(" ",TRUE,SUM($S$16:S135),$U$19),0),IF(AND(B136="",B135&lt;&gt;""),$U$16,IF(B136&lt;&gt;"",_xlfn.TEXTJOIN("",TRUE,$U$20,"%"),"")))</f>
        <v/>
      </c>
      <c r="G136" s="28" t="str">
        <f>IF(AND(B136="",B135="",B134&lt;&gt;""),IFERROR(_xlfn.TEXTJOIN(" ",TRUE,SUM($S$16:S135)*($U$20/100),$U$19),0),IF(AND(B136="",B135&lt;&gt;""),$U$17,IF(B136&lt;&gt;"",_xlfn.TEXTJOIN(" ",TRUE,T136*D136*$U$20/100,$U$19),"")))</f>
        <v/>
      </c>
      <c r="H136" s="28" t="str">
        <f>IF(AND(B136="",B135="",B134&lt;&gt;""),_xlfn.TEXTJOIN(" ",TRUE,SUM($S$16:S135)*(1+$U$20/100),$U$19),IF(AND(B136="",B135&lt;&gt;""),$U$18,IF(B136&lt;&gt;"",_xlfn.TEXTJOIN(" ",TRUE,T136*D136*(1+$U$20/100),$U$19),"")))</f>
        <v/>
      </c>
      <c r="S136">
        <f t="shared" si="4"/>
        <v>0</v>
      </c>
      <c r="T136">
        <f>IF(B136="",0,VLOOKUP(B136,Arkusz2!A:D,3,FALSE))</f>
        <v>0</v>
      </c>
    </row>
    <row r="137" spans="1:20" x14ac:dyDescent="0.25">
      <c r="A137" s="26" t="str">
        <f t="shared" si="5"/>
        <v/>
      </c>
      <c r="B137" s="27"/>
      <c r="C137" s="28" t="str">
        <f>IF(B137="","",_xlfn.TEXTJOIN(" ",TRUE,VLOOKUP(B137,Arkusz2!A:D,3,FALSE),$U$19))</f>
        <v/>
      </c>
      <c r="D137" s="29"/>
      <c r="E137" s="28" t="str">
        <f t="shared" si="3"/>
        <v/>
      </c>
      <c r="F137" s="28" t="str">
        <f>IF(AND(B137="",B136="",B135&lt;&gt;""),IFERROR(_xlfn.TEXTJOIN(" ",TRUE,SUM($S$16:S136),$U$19),0),IF(AND(B137="",B136&lt;&gt;""),$U$16,IF(B137&lt;&gt;"",_xlfn.TEXTJOIN("",TRUE,$U$20,"%"),"")))</f>
        <v/>
      </c>
      <c r="G137" s="28" t="str">
        <f>IF(AND(B137="",B136="",B135&lt;&gt;""),IFERROR(_xlfn.TEXTJOIN(" ",TRUE,SUM($S$16:S136)*($U$20/100),$U$19),0),IF(AND(B137="",B136&lt;&gt;""),$U$17,IF(B137&lt;&gt;"",_xlfn.TEXTJOIN(" ",TRUE,T137*D137*$U$20/100,$U$19),"")))</f>
        <v/>
      </c>
      <c r="H137" s="28" t="str">
        <f>IF(AND(B137="",B136="",B135&lt;&gt;""),_xlfn.TEXTJOIN(" ",TRUE,SUM($S$16:S136)*(1+$U$20/100),$U$19),IF(AND(B137="",B136&lt;&gt;""),$U$18,IF(B137&lt;&gt;"",_xlfn.TEXTJOIN(" ",TRUE,T137*D137*(1+$U$20/100),$U$19),"")))</f>
        <v/>
      </c>
      <c r="S137">
        <f t="shared" si="4"/>
        <v>0</v>
      </c>
      <c r="T137">
        <f>IF(B137="",0,VLOOKUP(B137,Arkusz2!A:D,3,FALSE))</f>
        <v>0</v>
      </c>
    </row>
    <row r="138" spans="1:20" x14ac:dyDescent="0.25">
      <c r="A138" s="26" t="str">
        <f t="shared" si="5"/>
        <v/>
      </c>
      <c r="B138" s="27"/>
      <c r="C138" s="28" t="str">
        <f>IF(B138="","",_xlfn.TEXTJOIN(" ",TRUE,VLOOKUP(B138,Arkusz2!A:D,3,FALSE),$U$19))</f>
        <v/>
      </c>
      <c r="D138" s="29"/>
      <c r="E138" s="28" t="str">
        <f t="shared" si="3"/>
        <v/>
      </c>
      <c r="F138" s="28" t="str">
        <f>IF(AND(B138="",B137="",B136&lt;&gt;""),IFERROR(_xlfn.TEXTJOIN(" ",TRUE,SUM($S$16:S137),$U$19),0),IF(AND(B138="",B137&lt;&gt;""),$U$16,IF(B138&lt;&gt;"",_xlfn.TEXTJOIN("",TRUE,$U$20,"%"),"")))</f>
        <v/>
      </c>
      <c r="G138" s="28" t="str">
        <f>IF(AND(B138="",B137="",B136&lt;&gt;""),IFERROR(_xlfn.TEXTJOIN(" ",TRUE,SUM($S$16:S137)*($U$20/100),$U$19),0),IF(AND(B138="",B137&lt;&gt;""),$U$17,IF(B138&lt;&gt;"",_xlfn.TEXTJOIN(" ",TRUE,T138*D138*$U$20/100,$U$19),"")))</f>
        <v/>
      </c>
      <c r="H138" s="28" t="str">
        <f>IF(AND(B138="",B137="",B136&lt;&gt;""),_xlfn.TEXTJOIN(" ",TRUE,SUM($S$16:S137)*(1+$U$20/100),$U$19),IF(AND(B138="",B137&lt;&gt;""),$U$18,IF(B138&lt;&gt;"",_xlfn.TEXTJOIN(" ",TRUE,T138*D138*(1+$U$20/100),$U$19),"")))</f>
        <v/>
      </c>
      <c r="S138">
        <f t="shared" si="4"/>
        <v>0</v>
      </c>
      <c r="T138">
        <f>IF(B138="",0,VLOOKUP(B138,Arkusz2!A:D,3,FALSE))</f>
        <v>0</v>
      </c>
    </row>
    <row r="139" spans="1:20" x14ac:dyDescent="0.25">
      <c r="A139" s="26" t="str">
        <f t="shared" si="5"/>
        <v/>
      </c>
      <c r="B139" s="27"/>
      <c r="C139" s="28" t="str">
        <f>IF(B139="","",_xlfn.TEXTJOIN(" ",TRUE,VLOOKUP(B139,Arkusz2!A:D,3,FALSE),$U$19))</f>
        <v/>
      </c>
      <c r="D139" s="29"/>
      <c r="E139" s="28" t="str">
        <f t="shared" si="3"/>
        <v/>
      </c>
      <c r="F139" s="28" t="str">
        <f>IF(AND(B139="",B138="",B137&lt;&gt;""),IFERROR(_xlfn.TEXTJOIN(" ",TRUE,SUM($S$16:S138),$U$19),0),IF(AND(B139="",B138&lt;&gt;""),$U$16,IF(B139&lt;&gt;"",_xlfn.TEXTJOIN("",TRUE,$U$20,"%"),"")))</f>
        <v/>
      </c>
      <c r="G139" s="28" t="str">
        <f>IF(AND(B139="",B138="",B137&lt;&gt;""),IFERROR(_xlfn.TEXTJOIN(" ",TRUE,SUM($S$16:S138)*($U$20/100),$U$19),0),IF(AND(B139="",B138&lt;&gt;""),$U$17,IF(B139&lt;&gt;"",_xlfn.TEXTJOIN(" ",TRUE,T139*D139*$U$20/100,$U$19),"")))</f>
        <v/>
      </c>
      <c r="H139" s="28" t="str">
        <f>IF(AND(B139="",B138="",B137&lt;&gt;""),_xlfn.TEXTJOIN(" ",TRUE,SUM($S$16:S138)*(1+$U$20/100),$U$19),IF(AND(B139="",B138&lt;&gt;""),$U$18,IF(B139&lt;&gt;"",_xlfn.TEXTJOIN(" ",TRUE,T139*D139*(1+$U$20/100),$U$19),"")))</f>
        <v/>
      </c>
      <c r="S139">
        <f t="shared" si="4"/>
        <v>0</v>
      </c>
      <c r="T139">
        <f>IF(B139="",0,VLOOKUP(B139,Arkusz2!A:D,3,FALSE))</f>
        <v>0</v>
      </c>
    </row>
    <row r="140" spans="1:20" x14ac:dyDescent="0.25">
      <c r="A140" s="26" t="str">
        <f t="shared" si="5"/>
        <v/>
      </c>
      <c r="B140" s="27"/>
      <c r="C140" s="28" t="str">
        <f>IF(B140="","",_xlfn.TEXTJOIN(" ",TRUE,VLOOKUP(B140,Arkusz2!A:D,3,FALSE),$U$19))</f>
        <v/>
      </c>
      <c r="D140" s="29"/>
      <c r="E140" s="28" t="str">
        <f t="shared" si="3"/>
        <v/>
      </c>
      <c r="F140" s="28" t="str">
        <f>IF(AND(B140="",B139="",B138&lt;&gt;""),IFERROR(_xlfn.TEXTJOIN(" ",TRUE,SUM($S$16:S139),$U$19),0),IF(AND(B140="",B139&lt;&gt;""),$U$16,IF(B140&lt;&gt;"",_xlfn.TEXTJOIN("",TRUE,$U$20,"%"),"")))</f>
        <v/>
      </c>
      <c r="G140" s="28" t="str">
        <f>IF(AND(B140="",B139="",B138&lt;&gt;""),IFERROR(_xlfn.TEXTJOIN(" ",TRUE,SUM($S$16:S139)*($U$20/100),$U$19),0),IF(AND(B140="",B139&lt;&gt;""),$U$17,IF(B140&lt;&gt;"",_xlfn.TEXTJOIN(" ",TRUE,T140*D140*$U$20/100,$U$19),"")))</f>
        <v/>
      </c>
      <c r="H140" s="28" t="str">
        <f>IF(AND(B140="",B139="",B138&lt;&gt;""),_xlfn.TEXTJOIN(" ",TRUE,SUM($S$16:S139)*(1+$U$20/100),$U$19),IF(AND(B140="",B139&lt;&gt;""),$U$18,IF(B140&lt;&gt;"",_xlfn.TEXTJOIN(" ",TRUE,T140*D140*(1+$U$20/100),$U$19),"")))</f>
        <v/>
      </c>
      <c r="S140">
        <f t="shared" si="4"/>
        <v>0</v>
      </c>
      <c r="T140">
        <f>IF(B140="",0,VLOOKUP(B140,Arkusz2!A:D,3,FALSE))</f>
        <v>0</v>
      </c>
    </row>
    <row r="141" spans="1:20" x14ac:dyDescent="0.25">
      <c r="A141" s="26" t="str">
        <f t="shared" si="5"/>
        <v/>
      </c>
      <c r="B141" s="27"/>
      <c r="C141" s="28" t="str">
        <f>IF(B141="","",_xlfn.TEXTJOIN(" ",TRUE,VLOOKUP(B141,Arkusz2!A:D,3,FALSE),$U$19))</f>
        <v/>
      </c>
      <c r="D141" s="29"/>
      <c r="E141" s="28" t="str">
        <f t="shared" si="3"/>
        <v/>
      </c>
      <c r="F141" s="28" t="str">
        <f>IF(AND(B141="",B140="",B139&lt;&gt;""),IFERROR(_xlfn.TEXTJOIN(" ",TRUE,SUM($S$16:S140),$U$19),0),IF(AND(B141="",B140&lt;&gt;""),$U$16,IF(B141&lt;&gt;"",_xlfn.TEXTJOIN("",TRUE,$U$20,"%"),"")))</f>
        <v/>
      </c>
      <c r="G141" s="28" t="str">
        <f>IF(AND(B141="",B140="",B139&lt;&gt;""),IFERROR(_xlfn.TEXTJOIN(" ",TRUE,SUM($S$16:S140)*($U$20/100),$U$19),0),IF(AND(B141="",B140&lt;&gt;""),$U$17,IF(B141&lt;&gt;"",_xlfn.TEXTJOIN(" ",TRUE,T141*D141*$U$20/100,$U$19),"")))</f>
        <v/>
      </c>
      <c r="H141" s="28" t="str">
        <f>IF(AND(B141="",B140="",B139&lt;&gt;""),_xlfn.TEXTJOIN(" ",TRUE,SUM($S$16:S140)*(1+$U$20/100),$U$19),IF(AND(B141="",B140&lt;&gt;""),$U$18,IF(B141&lt;&gt;"",_xlfn.TEXTJOIN(" ",TRUE,T141*D141*(1+$U$20/100),$U$19),"")))</f>
        <v/>
      </c>
      <c r="S141">
        <f t="shared" si="4"/>
        <v>0</v>
      </c>
      <c r="T141">
        <f>IF(B141="",0,VLOOKUP(B141,Arkusz2!A:D,3,FALSE))</f>
        <v>0</v>
      </c>
    </row>
    <row r="142" spans="1:20" x14ac:dyDescent="0.25">
      <c r="A142" s="26" t="str">
        <f t="shared" si="5"/>
        <v/>
      </c>
      <c r="B142" s="27"/>
      <c r="C142" s="28" t="str">
        <f>IF(B142="","",_xlfn.TEXTJOIN(" ",TRUE,VLOOKUP(B142,Arkusz2!A:D,3,FALSE),$U$19))</f>
        <v/>
      </c>
      <c r="D142" s="29"/>
      <c r="E142" s="28" t="str">
        <f t="shared" si="3"/>
        <v/>
      </c>
      <c r="F142" s="28" t="str">
        <f>IF(AND(B142="",B141="",B140&lt;&gt;""),IFERROR(_xlfn.TEXTJOIN(" ",TRUE,SUM($S$16:S141),$U$19),0),IF(AND(B142="",B141&lt;&gt;""),$U$16,IF(B142&lt;&gt;"",_xlfn.TEXTJOIN("",TRUE,$U$20,"%"),"")))</f>
        <v/>
      </c>
      <c r="G142" s="28" t="str">
        <f>IF(AND(B142="",B141="",B140&lt;&gt;""),IFERROR(_xlfn.TEXTJOIN(" ",TRUE,SUM($S$16:S141)*($U$20/100),$U$19),0),IF(AND(B142="",B141&lt;&gt;""),$U$17,IF(B142&lt;&gt;"",_xlfn.TEXTJOIN(" ",TRUE,T142*D142*$U$20/100,$U$19),"")))</f>
        <v/>
      </c>
      <c r="H142" s="28" t="str">
        <f>IF(AND(B142="",B141="",B140&lt;&gt;""),_xlfn.TEXTJOIN(" ",TRUE,SUM($S$16:S141)*(1+$U$20/100),$U$19),IF(AND(B142="",B141&lt;&gt;""),$U$18,IF(B142&lt;&gt;"",_xlfn.TEXTJOIN(" ",TRUE,T142*D142*(1+$U$20/100),$U$19),"")))</f>
        <v/>
      </c>
      <c r="S142">
        <f t="shared" si="4"/>
        <v>0</v>
      </c>
      <c r="T142">
        <f>IF(B142="",0,VLOOKUP(B142,Arkusz2!A:D,3,FALSE))</f>
        <v>0</v>
      </c>
    </row>
    <row r="143" spans="1:20" x14ac:dyDescent="0.25">
      <c r="A143" s="26" t="str">
        <f t="shared" si="5"/>
        <v/>
      </c>
      <c r="B143" s="27"/>
      <c r="C143" s="28" t="str">
        <f>IF(B143="","",_xlfn.TEXTJOIN(" ",TRUE,VLOOKUP(B143,Arkusz2!A:D,3,FALSE),$U$19))</f>
        <v/>
      </c>
      <c r="D143" s="29"/>
      <c r="E143" s="28" t="str">
        <f t="shared" si="3"/>
        <v/>
      </c>
      <c r="F143" s="28" t="str">
        <f>IF(AND(B143="",B142="",B141&lt;&gt;""),IFERROR(_xlfn.TEXTJOIN(" ",TRUE,SUM($S$16:S142),$U$19),0),IF(AND(B143="",B142&lt;&gt;""),$U$16,IF(B143&lt;&gt;"",_xlfn.TEXTJOIN("",TRUE,$U$20,"%"),"")))</f>
        <v/>
      </c>
      <c r="G143" s="28" t="str">
        <f>IF(AND(B143="",B142="",B141&lt;&gt;""),IFERROR(_xlfn.TEXTJOIN(" ",TRUE,SUM($S$16:S142)*($U$20/100),$U$19),0),IF(AND(B143="",B142&lt;&gt;""),$U$17,IF(B143&lt;&gt;"",_xlfn.TEXTJOIN(" ",TRUE,T143*D143*$U$20/100,$U$19),"")))</f>
        <v/>
      </c>
      <c r="H143" s="28" t="str">
        <f>IF(AND(B143="",B142="",B141&lt;&gt;""),_xlfn.TEXTJOIN(" ",TRUE,SUM($S$16:S142)*(1+$U$20/100),$U$19),IF(AND(B143="",B142&lt;&gt;""),$U$18,IF(B143&lt;&gt;"",_xlfn.TEXTJOIN(" ",TRUE,T143*D143*(1+$U$20/100),$U$19),"")))</f>
        <v/>
      </c>
      <c r="S143">
        <f t="shared" si="4"/>
        <v>0</v>
      </c>
      <c r="T143">
        <f>IF(B143="",0,VLOOKUP(B143,Arkusz2!A:D,3,FALSE))</f>
        <v>0</v>
      </c>
    </row>
    <row r="144" spans="1:20" x14ac:dyDescent="0.25">
      <c r="A144" s="26" t="str">
        <f t="shared" si="5"/>
        <v/>
      </c>
      <c r="B144" s="27"/>
      <c r="C144" s="28" t="str">
        <f>IF(B144="","",_xlfn.TEXTJOIN(" ",TRUE,VLOOKUP(B144,Arkusz2!A:D,3,FALSE),$U$19))</f>
        <v/>
      </c>
      <c r="D144" s="29"/>
      <c r="E144" s="28" t="str">
        <f t="shared" si="3"/>
        <v/>
      </c>
      <c r="F144" s="28" t="str">
        <f>IF(AND(B144="",B143="",B142&lt;&gt;""),IFERROR(_xlfn.TEXTJOIN(" ",TRUE,SUM($S$16:S143),$U$19),0),IF(AND(B144="",B143&lt;&gt;""),$U$16,IF(B144&lt;&gt;"",_xlfn.TEXTJOIN("",TRUE,$U$20,"%"),"")))</f>
        <v/>
      </c>
      <c r="G144" s="28" t="str">
        <f>IF(AND(B144="",B143="",B142&lt;&gt;""),IFERROR(_xlfn.TEXTJOIN(" ",TRUE,SUM($S$16:S143)*($U$20/100),$U$19),0),IF(AND(B144="",B143&lt;&gt;""),$U$17,IF(B144&lt;&gt;"",_xlfn.TEXTJOIN(" ",TRUE,T144*D144*$U$20/100,$U$19),"")))</f>
        <v/>
      </c>
      <c r="H144" s="28" t="str">
        <f>IF(AND(B144="",B143="",B142&lt;&gt;""),_xlfn.TEXTJOIN(" ",TRUE,SUM($S$16:S143)*(1+$U$20/100),$U$19),IF(AND(B144="",B143&lt;&gt;""),$U$18,IF(B144&lt;&gt;"",_xlfn.TEXTJOIN(" ",TRUE,T144*D144*(1+$U$20/100),$U$19),"")))</f>
        <v/>
      </c>
      <c r="S144">
        <f t="shared" si="4"/>
        <v>0</v>
      </c>
      <c r="T144">
        <f>IF(B144="",0,VLOOKUP(B144,Arkusz2!A:D,3,FALSE))</f>
        <v>0</v>
      </c>
    </row>
    <row r="145" spans="1:20" x14ac:dyDescent="0.25">
      <c r="A145" s="26" t="str">
        <f t="shared" si="5"/>
        <v/>
      </c>
      <c r="B145" s="27"/>
      <c r="C145" s="28" t="str">
        <f>IF(B145="","",_xlfn.TEXTJOIN(" ",TRUE,VLOOKUP(B145,Arkusz2!A:D,3,FALSE),$U$19))</f>
        <v/>
      </c>
      <c r="D145" s="29"/>
      <c r="E145" s="28" t="str">
        <f t="shared" ref="E145:E196" si="6">IF(AND(B145="",B144&lt;&gt;""),$U$15,IF(B145&lt;&gt;"",_xlfn.TEXTJOIN(" ",TRUE,IF(D145="",1*T145,D145*T145),$U$19),""))</f>
        <v/>
      </c>
      <c r="F145" s="28" t="str">
        <f>IF(AND(B145="",B144="",B143&lt;&gt;""),IFERROR(_xlfn.TEXTJOIN(" ",TRUE,SUM($S$16:S144),$U$19),0),IF(AND(B145="",B144&lt;&gt;""),$U$16,IF(B145&lt;&gt;"",_xlfn.TEXTJOIN("",TRUE,$U$20,"%"),"")))</f>
        <v/>
      </c>
      <c r="G145" s="28" t="str">
        <f>IF(AND(B145="",B144="",B143&lt;&gt;""),IFERROR(_xlfn.TEXTJOIN(" ",TRUE,SUM($S$16:S144)*($U$20/100),$U$19),0),IF(AND(B145="",B144&lt;&gt;""),$U$17,IF(B145&lt;&gt;"",_xlfn.TEXTJOIN(" ",TRUE,T145*D145*$U$20/100,$U$19),"")))</f>
        <v/>
      </c>
      <c r="H145" s="28" t="str">
        <f>IF(AND(B145="",B144="",B143&lt;&gt;""),_xlfn.TEXTJOIN(" ",TRUE,SUM($S$16:S144)*(1+$U$20/100),$U$19),IF(AND(B145="",B144&lt;&gt;""),$U$18,IF(B145&lt;&gt;"",_xlfn.TEXTJOIN(" ",TRUE,T145*D145*(1+$U$20/100),$U$19),"")))</f>
        <v/>
      </c>
      <c r="S145">
        <f t="shared" ref="S145:S196" si="7">T145*D145</f>
        <v>0</v>
      </c>
      <c r="T145">
        <f>IF(B145="",0,VLOOKUP(B145,Arkusz2!A:D,3,FALSE))</f>
        <v>0</v>
      </c>
    </row>
    <row r="146" spans="1:20" x14ac:dyDescent="0.25">
      <c r="A146" s="26" t="str">
        <f t="shared" ref="A146:A194" si="8">IF(B146&lt;&gt;"",A145+1,"")</f>
        <v/>
      </c>
      <c r="B146" s="27"/>
      <c r="C146" s="28" t="str">
        <f>IF(B146="","",_xlfn.TEXTJOIN(" ",TRUE,VLOOKUP(B146,Arkusz2!A:D,3,FALSE),$U$19))</f>
        <v/>
      </c>
      <c r="D146" s="29"/>
      <c r="E146" s="28" t="str">
        <f t="shared" si="6"/>
        <v/>
      </c>
      <c r="F146" s="28" t="str">
        <f>IF(AND(B146="",B145="",B144&lt;&gt;""),IFERROR(_xlfn.TEXTJOIN(" ",TRUE,SUM($S$16:S145),$U$19),0),IF(AND(B146="",B145&lt;&gt;""),$U$16,IF(B146&lt;&gt;"",_xlfn.TEXTJOIN("",TRUE,$U$20,"%"),"")))</f>
        <v/>
      </c>
      <c r="G146" s="28" t="str">
        <f>IF(AND(B146="",B145="",B144&lt;&gt;""),IFERROR(_xlfn.TEXTJOIN(" ",TRUE,SUM($S$16:S145)*($U$20/100),$U$19),0),IF(AND(B146="",B145&lt;&gt;""),$U$17,IF(B146&lt;&gt;"",_xlfn.TEXTJOIN(" ",TRUE,T146*D146*$U$20/100,$U$19),"")))</f>
        <v/>
      </c>
      <c r="H146" s="28" t="str">
        <f>IF(AND(B146="",B145="",B144&lt;&gt;""),_xlfn.TEXTJOIN(" ",TRUE,SUM($S$16:S145)*(1+$U$20/100),$U$19),IF(AND(B146="",B145&lt;&gt;""),$U$18,IF(B146&lt;&gt;"",_xlfn.TEXTJOIN(" ",TRUE,T146*D146*(1+$U$20/100),$U$19),"")))</f>
        <v/>
      </c>
      <c r="S146">
        <f t="shared" si="7"/>
        <v>0</v>
      </c>
      <c r="T146">
        <f>IF(B146="",0,VLOOKUP(B146,Arkusz2!A:D,3,FALSE))</f>
        <v>0</v>
      </c>
    </row>
    <row r="147" spans="1:20" x14ac:dyDescent="0.25">
      <c r="A147" s="26" t="str">
        <f t="shared" si="8"/>
        <v/>
      </c>
      <c r="B147" s="27"/>
      <c r="C147" s="28" t="str">
        <f>IF(B147="","",_xlfn.TEXTJOIN(" ",TRUE,VLOOKUP(B147,Arkusz2!A:D,3,FALSE),$U$19))</f>
        <v/>
      </c>
      <c r="D147" s="29"/>
      <c r="E147" s="28" t="str">
        <f t="shared" si="6"/>
        <v/>
      </c>
      <c r="F147" s="28" t="str">
        <f>IF(AND(B147="",B146="",B145&lt;&gt;""),IFERROR(_xlfn.TEXTJOIN(" ",TRUE,SUM($S$16:S146),$U$19),0),IF(AND(B147="",B146&lt;&gt;""),$U$16,IF(B147&lt;&gt;"",_xlfn.TEXTJOIN("",TRUE,$U$20,"%"),"")))</f>
        <v/>
      </c>
      <c r="G147" s="28" t="str">
        <f>IF(AND(B147="",B146="",B145&lt;&gt;""),IFERROR(_xlfn.TEXTJOIN(" ",TRUE,SUM($S$16:S146)*($U$20/100),$U$19),0),IF(AND(B147="",B146&lt;&gt;""),$U$17,IF(B147&lt;&gt;"",_xlfn.TEXTJOIN(" ",TRUE,T147*D147*$U$20/100,$U$19),"")))</f>
        <v/>
      </c>
      <c r="H147" s="28" t="str">
        <f>IF(AND(B147="",B146="",B145&lt;&gt;""),_xlfn.TEXTJOIN(" ",TRUE,SUM($S$16:S146)*(1+$U$20/100),$U$19),IF(AND(B147="",B146&lt;&gt;""),$U$18,IF(B147&lt;&gt;"",_xlfn.TEXTJOIN(" ",TRUE,T147*D147*(1+$U$20/100),$U$19),"")))</f>
        <v/>
      </c>
      <c r="S147">
        <f t="shared" si="7"/>
        <v>0</v>
      </c>
      <c r="T147">
        <f>IF(B147="",0,VLOOKUP(B147,Arkusz2!A:D,3,FALSE))</f>
        <v>0</v>
      </c>
    </row>
    <row r="148" spans="1:20" x14ac:dyDescent="0.25">
      <c r="A148" s="26" t="str">
        <f t="shared" si="8"/>
        <v/>
      </c>
      <c r="B148" s="27"/>
      <c r="C148" s="28" t="str">
        <f>IF(B148="","",_xlfn.TEXTJOIN(" ",TRUE,VLOOKUP(B148,Arkusz2!A:D,3,FALSE),$U$19))</f>
        <v/>
      </c>
      <c r="D148" s="29"/>
      <c r="E148" s="28" t="str">
        <f t="shared" si="6"/>
        <v/>
      </c>
      <c r="F148" s="28" t="str">
        <f>IF(AND(B148="",B147="",B146&lt;&gt;""),IFERROR(_xlfn.TEXTJOIN(" ",TRUE,SUM($S$16:S147),$U$19),0),IF(AND(B148="",B147&lt;&gt;""),$U$16,IF(B148&lt;&gt;"",_xlfn.TEXTJOIN("",TRUE,$U$20,"%"),"")))</f>
        <v/>
      </c>
      <c r="G148" s="28" t="str">
        <f>IF(AND(B148="",B147="",B146&lt;&gt;""),IFERROR(_xlfn.TEXTJOIN(" ",TRUE,SUM($S$16:S147)*($U$20/100),$U$19),0),IF(AND(B148="",B147&lt;&gt;""),$U$17,IF(B148&lt;&gt;"",_xlfn.TEXTJOIN(" ",TRUE,T148*D148*$U$20/100,$U$19),"")))</f>
        <v/>
      </c>
      <c r="H148" s="28" t="str">
        <f>IF(AND(B148="",B147="",B146&lt;&gt;""),_xlfn.TEXTJOIN(" ",TRUE,SUM($S$16:S147)*(1+$U$20/100),$U$19),IF(AND(B148="",B147&lt;&gt;""),$U$18,IF(B148&lt;&gt;"",_xlfn.TEXTJOIN(" ",TRUE,T148*D148*(1+$U$20/100),$U$19),"")))</f>
        <v/>
      </c>
      <c r="S148">
        <f t="shared" si="7"/>
        <v>0</v>
      </c>
      <c r="T148">
        <f>IF(B148="",0,VLOOKUP(B148,Arkusz2!A:D,3,FALSE))</f>
        <v>0</v>
      </c>
    </row>
    <row r="149" spans="1:20" x14ac:dyDescent="0.25">
      <c r="A149" s="26" t="str">
        <f t="shared" si="8"/>
        <v/>
      </c>
      <c r="B149" s="27"/>
      <c r="C149" s="28" t="str">
        <f>IF(B149="","",_xlfn.TEXTJOIN(" ",TRUE,VLOOKUP(B149,Arkusz2!A:D,3,FALSE),$U$19))</f>
        <v/>
      </c>
      <c r="D149" s="29"/>
      <c r="E149" s="28" t="str">
        <f t="shared" si="6"/>
        <v/>
      </c>
      <c r="F149" s="28" t="str">
        <f>IF(AND(B149="",B148="",B147&lt;&gt;""),IFERROR(_xlfn.TEXTJOIN(" ",TRUE,SUM($S$16:S148),$U$19),0),IF(AND(B149="",B148&lt;&gt;""),$U$16,IF(B149&lt;&gt;"",_xlfn.TEXTJOIN("",TRUE,$U$20,"%"),"")))</f>
        <v/>
      </c>
      <c r="G149" s="28" t="str">
        <f>IF(AND(B149="",B148="",B147&lt;&gt;""),IFERROR(_xlfn.TEXTJOIN(" ",TRUE,SUM($S$16:S148)*($U$20/100),$U$19),0),IF(AND(B149="",B148&lt;&gt;""),$U$17,IF(B149&lt;&gt;"",_xlfn.TEXTJOIN(" ",TRUE,T149*D149*$U$20/100,$U$19),"")))</f>
        <v/>
      </c>
      <c r="H149" s="28" t="str">
        <f>IF(AND(B149="",B148="",B147&lt;&gt;""),_xlfn.TEXTJOIN(" ",TRUE,SUM($S$16:S148)*(1+$U$20/100),$U$19),IF(AND(B149="",B148&lt;&gt;""),$U$18,IF(B149&lt;&gt;"",_xlfn.TEXTJOIN(" ",TRUE,T149*D149*(1+$U$20/100),$U$19),"")))</f>
        <v/>
      </c>
      <c r="S149">
        <f t="shared" si="7"/>
        <v>0</v>
      </c>
      <c r="T149">
        <f>IF(B149="",0,VLOOKUP(B149,Arkusz2!A:D,3,FALSE))</f>
        <v>0</v>
      </c>
    </row>
    <row r="150" spans="1:20" x14ac:dyDescent="0.25">
      <c r="A150" s="26" t="str">
        <f t="shared" si="8"/>
        <v/>
      </c>
      <c r="B150" s="27"/>
      <c r="C150" s="28" t="str">
        <f>IF(B150="","",_xlfn.TEXTJOIN(" ",TRUE,VLOOKUP(B150,Arkusz2!A:D,3,FALSE),$U$19))</f>
        <v/>
      </c>
      <c r="D150" s="29"/>
      <c r="E150" s="28" t="str">
        <f t="shared" si="6"/>
        <v/>
      </c>
      <c r="F150" s="28" t="str">
        <f>IF(AND(B150="",B149="",B148&lt;&gt;""),IFERROR(_xlfn.TEXTJOIN(" ",TRUE,SUM($S$16:S149),$U$19),0),IF(AND(B150="",B149&lt;&gt;""),$U$16,IF(B150&lt;&gt;"",_xlfn.TEXTJOIN("",TRUE,$U$20,"%"),"")))</f>
        <v/>
      </c>
      <c r="G150" s="28" t="str">
        <f>IF(AND(B150="",B149="",B148&lt;&gt;""),IFERROR(_xlfn.TEXTJOIN(" ",TRUE,SUM($S$16:S149)*($U$20/100),$U$19),0),IF(AND(B150="",B149&lt;&gt;""),$U$17,IF(B150&lt;&gt;"",_xlfn.TEXTJOIN(" ",TRUE,T150*D150*$U$20/100,$U$19),"")))</f>
        <v/>
      </c>
      <c r="H150" s="28" t="str">
        <f>IF(AND(B150="",B149="",B148&lt;&gt;""),_xlfn.TEXTJOIN(" ",TRUE,SUM($S$16:S149)*(1+$U$20/100),$U$19),IF(AND(B150="",B149&lt;&gt;""),$U$18,IF(B150&lt;&gt;"",_xlfn.TEXTJOIN(" ",TRUE,T150*D150*(1+$U$20/100),$U$19),"")))</f>
        <v/>
      </c>
      <c r="S150">
        <f t="shared" si="7"/>
        <v>0</v>
      </c>
      <c r="T150">
        <f>IF(B150="",0,VLOOKUP(B150,Arkusz2!A:D,3,FALSE))</f>
        <v>0</v>
      </c>
    </row>
    <row r="151" spans="1:20" x14ac:dyDescent="0.25">
      <c r="A151" s="26" t="str">
        <f t="shared" si="8"/>
        <v/>
      </c>
      <c r="B151" s="27"/>
      <c r="C151" s="28" t="str">
        <f>IF(B151="","",_xlfn.TEXTJOIN(" ",TRUE,VLOOKUP(B151,Arkusz2!A:D,3,FALSE),$U$19))</f>
        <v/>
      </c>
      <c r="D151" s="29"/>
      <c r="E151" s="28" t="str">
        <f t="shared" si="6"/>
        <v/>
      </c>
      <c r="F151" s="28" t="str">
        <f>IF(AND(B151="",B150="",B149&lt;&gt;""),IFERROR(_xlfn.TEXTJOIN(" ",TRUE,SUM($S$16:S150),$U$19),0),IF(AND(B151="",B150&lt;&gt;""),$U$16,IF(B151&lt;&gt;"",_xlfn.TEXTJOIN("",TRUE,$U$20,"%"),"")))</f>
        <v/>
      </c>
      <c r="G151" s="28" t="str">
        <f>IF(AND(B151="",B150="",B149&lt;&gt;""),IFERROR(_xlfn.TEXTJOIN(" ",TRUE,SUM($S$16:S150)*($U$20/100),$U$19),0),IF(AND(B151="",B150&lt;&gt;""),$U$17,IF(B151&lt;&gt;"",_xlfn.TEXTJOIN(" ",TRUE,T151*D151*$U$20/100,$U$19),"")))</f>
        <v/>
      </c>
      <c r="H151" s="28" t="str">
        <f>IF(AND(B151="",B150="",B149&lt;&gt;""),_xlfn.TEXTJOIN(" ",TRUE,SUM($S$16:S150)*(1+$U$20/100),$U$19),IF(AND(B151="",B150&lt;&gt;""),$U$18,IF(B151&lt;&gt;"",_xlfn.TEXTJOIN(" ",TRUE,T151*D151*(1+$U$20/100),$U$19),"")))</f>
        <v/>
      </c>
      <c r="S151">
        <f t="shared" si="7"/>
        <v>0</v>
      </c>
      <c r="T151">
        <f>IF(B151="",0,VLOOKUP(B151,Arkusz2!A:D,3,FALSE))</f>
        <v>0</v>
      </c>
    </row>
    <row r="152" spans="1:20" x14ac:dyDescent="0.25">
      <c r="A152" s="26" t="str">
        <f t="shared" si="8"/>
        <v/>
      </c>
      <c r="B152" s="27"/>
      <c r="C152" s="28" t="str">
        <f>IF(B152="","",_xlfn.TEXTJOIN(" ",TRUE,VLOOKUP(B152,Arkusz2!A:D,3,FALSE),$U$19))</f>
        <v/>
      </c>
      <c r="D152" s="29"/>
      <c r="E152" s="28" t="str">
        <f t="shared" si="6"/>
        <v/>
      </c>
      <c r="F152" s="28" t="str">
        <f>IF(AND(B152="",B151="",B150&lt;&gt;""),IFERROR(_xlfn.TEXTJOIN(" ",TRUE,SUM($S$16:S151),$U$19),0),IF(AND(B152="",B151&lt;&gt;""),$U$16,IF(B152&lt;&gt;"",_xlfn.TEXTJOIN("",TRUE,$U$20,"%"),"")))</f>
        <v/>
      </c>
      <c r="G152" s="28" t="str">
        <f>IF(AND(B152="",B151="",B150&lt;&gt;""),IFERROR(_xlfn.TEXTJOIN(" ",TRUE,SUM($S$16:S151)*($U$20/100),$U$19),0),IF(AND(B152="",B151&lt;&gt;""),$U$17,IF(B152&lt;&gt;"",_xlfn.TEXTJOIN(" ",TRUE,T152*D152*$U$20/100,$U$19),"")))</f>
        <v/>
      </c>
      <c r="H152" s="28" t="str">
        <f>IF(AND(B152="",B151="",B150&lt;&gt;""),_xlfn.TEXTJOIN(" ",TRUE,SUM($S$16:S151)*(1+$U$20/100),$U$19),IF(AND(B152="",B151&lt;&gt;""),$U$18,IF(B152&lt;&gt;"",_xlfn.TEXTJOIN(" ",TRUE,T152*D152*(1+$U$20/100),$U$19),"")))</f>
        <v/>
      </c>
      <c r="S152">
        <f t="shared" si="7"/>
        <v>0</v>
      </c>
      <c r="T152">
        <f>IF(B152="",0,VLOOKUP(B152,Arkusz2!A:D,3,FALSE))</f>
        <v>0</v>
      </c>
    </row>
    <row r="153" spans="1:20" x14ac:dyDescent="0.25">
      <c r="A153" s="26" t="str">
        <f t="shared" si="8"/>
        <v/>
      </c>
      <c r="B153" s="27"/>
      <c r="C153" s="28" t="str">
        <f>IF(B153="","",_xlfn.TEXTJOIN(" ",TRUE,VLOOKUP(B153,Arkusz2!A:D,3,FALSE),$U$19))</f>
        <v/>
      </c>
      <c r="D153" s="29"/>
      <c r="E153" s="28" t="str">
        <f t="shared" si="6"/>
        <v/>
      </c>
      <c r="F153" s="28" t="str">
        <f>IF(AND(B153="",B152="",B151&lt;&gt;""),IFERROR(_xlfn.TEXTJOIN(" ",TRUE,SUM($S$16:S152),$U$19),0),IF(AND(B153="",B152&lt;&gt;""),$U$16,IF(B153&lt;&gt;"",_xlfn.TEXTJOIN("",TRUE,$U$20,"%"),"")))</f>
        <v/>
      </c>
      <c r="G153" s="28" t="str">
        <f>IF(AND(B153="",B152="",B151&lt;&gt;""),IFERROR(_xlfn.TEXTJOIN(" ",TRUE,SUM($S$16:S152)*($U$20/100),$U$19),0),IF(AND(B153="",B152&lt;&gt;""),$U$17,IF(B153&lt;&gt;"",_xlfn.TEXTJOIN(" ",TRUE,T153*D153*$U$20/100,$U$19),"")))</f>
        <v/>
      </c>
      <c r="H153" s="28" t="str">
        <f>IF(AND(B153="",B152="",B151&lt;&gt;""),_xlfn.TEXTJOIN(" ",TRUE,SUM($S$16:S152)*(1+$U$20/100),$U$19),IF(AND(B153="",B152&lt;&gt;""),$U$18,IF(B153&lt;&gt;"",_xlfn.TEXTJOIN(" ",TRUE,T153*D153*(1+$U$20/100),$U$19),"")))</f>
        <v/>
      </c>
      <c r="S153">
        <f t="shared" si="7"/>
        <v>0</v>
      </c>
      <c r="T153">
        <f>IF(B153="",0,VLOOKUP(B153,Arkusz2!A:D,3,FALSE))</f>
        <v>0</v>
      </c>
    </row>
    <row r="154" spans="1:20" x14ac:dyDescent="0.25">
      <c r="A154" s="26" t="str">
        <f t="shared" si="8"/>
        <v/>
      </c>
      <c r="B154" s="27"/>
      <c r="C154" s="28" t="str">
        <f>IF(B154="","",_xlfn.TEXTJOIN(" ",TRUE,VLOOKUP(B154,Arkusz2!A:D,3,FALSE),$U$19))</f>
        <v/>
      </c>
      <c r="D154" s="29"/>
      <c r="E154" s="28" t="str">
        <f t="shared" si="6"/>
        <v/>
      </c>
      <c r="F154" s="28" t="str">
        <f>IF(AND(B154="",B153="",B152&lt;&gt;""),IFERROR(_xlfn.TEXTJOIN(" ",TRUE,SUM($S$16:S153),$U$19),0),IF(AND(B154="",B153&lt;&gt;""),$U$16,IF(B154&lt;&gt;"",_xlfn.TEXTJOIN("",TRUE,$U$20,"%"),"")))</f>
        <v/>
      </c>
      <c r="G154" s="28" t="str">
        <f>IF(AND(B154="",B153="",B152&lt;&gt;""),IFERROR(_xlfn.TEXTJOIN(" ",TRUE,SUM($S$16:S153)*($U$20/100),$U$19),0),IF(AND(B154="",B153&lt;&gt;""),$U$17,IF(B154&lt;&gt;"",_xlfn.TEXTJOIN(" ",TRUE,T154*D154*$U$20/100,$U$19),"")))</f>
        <v/>
      </c>
      <c r="H154" s="28" t="str">
        <f>IF(AND(B154="",B153="",B152&lt;&gt;""),_xlfn.TEXTJOIN(" ",TRUE,SUM($S$16:S153)*(1+$U$20/100),$U$19),IF(AND(B154="",B153&lt;&gt;""),$U$18,IF(B154&lt;&gt;"",_xlfn.TEXTJOIN(" ",TRUE,T154*D154*(1+$U$20/100),$U$19),"")))</f>
        <v/>
      </c>
      <c r="S154">
        <f t="shared" si="7"/>
        <v>0</v>
      </c>
      <c r="T154">
        <f>IF(B154="",0,VLOOKUP(B154,Arkusz2!A:D,3,FALSE))</f>
        <v>0</v>
      </c>
    </row>
    <row r="155" spans="1:20" x14ac:dyDescent="0.25">
      <c r="A155" s="26" t="str">
        <f t="shared" si="8"/>
        <v/>
      </c>
      <c r="B155" s="27"/>
      <c r="C155" s="28" t="str">
        <f>IF(B155="","",_xlfn.TEXTJOIN(" ",TRUE,VLOOKUP(B155,Arkusz2!A:D,3,FALSE),$U$19))</f>
        <v/>
      </c>
      <c r="D155" s="29"/>
      <c r="E155" s="28" t="str">
        <f t="shared" si="6"/>
        <v/>
      </c>
      <c r="F155" s="28" t="str">
        <f>IF(AND(B155="",B154="",B153&lt;&gt;""),IFERROR(_xlfn.TEXTJOIN(" ",TRUE,SUM($S$16:S154),$U$19),0),IF(AND(B155="",B154&lt;&gt;""),$U$16,IF(B155&lt;&gt;"",_xlfn.TEXTJOIN("",TRUE,$U$20,"%"),"")))</f>
        <v/>
      </c>
      <c r="G155" s="28" t="str">
        <f>IF(AND(B155="",B154="",B153&lt;&gt;""),IFERROR(_xlfn.TEXTJOIN(" ",TRUE,SUM($S$16:S154)*($U$20/100),$U$19),0),IF(AND(B155="",B154&lt;&gt;""),$U$17,IF(B155&lt;&gt;"",_xlfn.TEXTJOIN(" ",TRUE,T155*D155*$U$20/100,$U$19),"")))</f>
        <v/>
      </c>
      <c r="H155" s="28" t="str">
        <f>IF(AND(B155="",B154="",B153&lt;&gt;""),_xlfn.TEXTJOIN(" ",TRUE,SUM($S$16:S154)*(1+$U$20/100),$U$19),IF(AND(B155="",B154&lt;&gt;""),$U$18,IF(B155&lt;&gt;"",_xlfn.TEXTJOIN(" ",TRUE,T155*D155*(1+$U$20/100),$U$19),"")))</f>
        <v/>
      </c>
      <c r="S155">
        <f t="shared" si="7"/>
        <v>0</v>
      </c>
      <c r="T155">
        <f>IF(B155="",0,VLOOKUP(B155,Arkusz2!A:D,3,FALSE))</f>
        <v>0</v>
      </c>
    </row>
    <row r="156" spans="1:20" x14ac:dyDescent="0.25">
      <c r="A156" s="26" t="str">
        <f t="shared" si="8"/>
        <v/>
      </c>
      <c r="B156" s="27"/>
      <c r="C156" s="28" t="str">
        <f>IF(B156="","",_xlfn.TEXTJOIN(" ",TRUE,VLOOKUP(B156,Arkusz2!A:D,3,FALSE),$U$19))</f>
        <v/>
      </c>
      <c r="D156" s="29"/>
      <c r="E156" s="28" t="str">
        <f t="shared" si="6"/>
        <v/>
      </c>
      <c r="F156" s="28" t="str">
        <f>IF(AND(B156="",B155="",B154&lt;&gt;""),IFERROR(_xlfn.TEXTJOIN(" ",TRUE,SUM($S$16:S155),$U$19),0),IF(AND(B156="",B155&lt;&gt;""),$U$16,IF(B156&lt;&gt;"",_xlfn.TEXTJOIN("",TRUE,$U$20,"%"),"")))</f>
        <v/>
      </c>
      <c r="G156" s="28" t="str">
        <f>IF(AND(B156="",B155="",B154&lt;&gt;""),IFERROR(_xlfn.TEXTJOIN(" ",TRUE,SUM($S$16:S155)*($U$20/100),$U$19),0),IF(AND(B156="",B155&lt;&gt;""),$U$17,IF(B156&lt;&gt;"",_xlfn.TEXTJOIN(" ",TRUE,T156*D156*$U$20/100,$U$19),"")))</f>
        <v/>
      </c>
      <c r="H156" s="28" t="str">
        <f>IF(AND(B156="",B155="",B154&lt;&gt;""),_xlfn.TEXTJOIN(" ",TRUE,SUM($S$16:S155)*(1+$U$20/100),$U$19),IF(AND(B156="",B155&lt;&gt;""),$U$18,IF(B156&lt;&gt;"",_xlfn.TEXTJOIN(" ",TRUE,T156*D156*(1+$U$20/100),$U$19),"")))</f>
        <v/>
      </c>
      <c r="S156">
        <f t="shared" si="7"/>
        <v>0</v>
      </c>
      <c r="T156">
        <f>IF(B156="",0,VLOOKUP(B156,Arkusz2!A:D,3,FALSE))</f>
        <v>0</v>
      </c>
    </row>
    <row r="157" spans="1:20" x14ac:dyDescent="0.25">
      <c r="A157" s="26" t="str">
        <f t="shared" si="8"/>
        <v/>
      </c>
      <c r="B157" s="27"/>
      <c r="C157" s="28" t="str">
        <f>IF(B157="","",_xlfn.TEXTJOIN(" ",TRUE,VLOOKUP(B157,Arkusz2!A:D,3,FALSE),$U$19))</f>
        <v/>
      </c>
      <c r="D157" s="29"/>
      <c r="E157" s="28" t="str">
        <f t="shared" si="6"/>
        <v/>
      </c>
      <c r="F157" s="28" t="str">
        <f>IF(AND(B157="",B156="",B155&lt;&gt;""),IFERROR(_xlfn.TEXTJOIN(" ",TRUE,SUM($S$16:S156),$U$19),0),IF(AND(B157="",B156&lt;&gt;""),$U$16,IF(B157&lt;&gt;"",_xlfn.TEXTJOIN("",TRUE,$U$20,"%"),"")))</f>
        <v/>
      </c>
      <c r="G157" s="28" t="str">
        <f>IF(AND(B157="",B156="",B155&lt;&gt;""),IFERROR(_xlfn.TEXTJOIN(" ",TRUE,SUM($S$16:S156)*($U$20/100),$U$19),0),IF(AND(B157="",B156&lt;&gt;""),$U$17,IF(B157&lt;&gt;"",_xlfn.TEXTJOIN(" ",TRUE,T157*D157*$U$20/100,$U$19),"")))</f>
        <v/>
      </c>
      <c r="H157" s="28" t="str">
        <f>IF(AND(B157="",B156="",B155&lt;&gt;""),_xlfn.TEXTJOIN(" ",TRUE,SUM($S$16:S156)*(1+$U$20/100),$U$19),IF(AND(B157="",B156&lt;&gt;""),$U$18,IF(B157&lt;&gt;"",_xlfn.TEXTJOIN(" ",TRUE,T157*D157*(1+$U$20/100),$U$19),"")))</f>
        <v/>
      </c>
      <c r="S157">
        <f t="shared" si="7"/>
        <v>0</v>
      </c>
      <c r="T157">
        <f>IF(B157="",0,VLOOKUP(B157,Arkusz2!A:D,3,FALSE))</f>
        <v>0</v>
      </c>
    </row>
    <row r="158" spans="1:20" x14ac:dyDescent="0.25">
      <c r="A158" s="26" t="str">
        <f t="shared" si="8"/>
        <v/>
      </c>
      <c r="B158" s="27"/>
      <c r="C158" s="28" t="str">
        <f>IF(B158="","",_xlfn.TEXTJOIN(" ",TRUE,VLOOKUP(B158,Arkusz2!A:D,3,FALSE),$U$19))</f>
        <v/>
      </c>
      <c r="D158" s="29"/>
      <c r="E158" s="28" t="str">
        <f t="shared" si="6"/>
        <v/>
      </c>
      <c r="F158" s="28" t="str">
        <f>IF(AND(B158="",B157="",B156&lt;&gt;""),IFERROR(_xlfn.TEXTJOIN(" ",TRUE,SUM($S$16:S157),$U$19),0),IF(AND(B158="",B157&lt;&gt;""),$U$16,IF(B158&lt;&gt;"",_xlfn.TEXTJOIN("",TRUE,$U$20,"%"),"")))</f>
        <v/>
      </c>
      <c r="G158" s="28" t="str">
        <f>IF(AND(B158="",B157="",B156&lt;&gt;""),IFERROR(_xlfn.TEXTJOIN(" ",TRUE,SUM($S$16:S157)*($U$20/100),$U$19),0),IF(AND(B158="",B157&lt;&gt;""),$U$17,IF(B158&lt;&gt;"",_xlfn.TEXTJOIN(" ",TRUE,T158*D158*$U$20/100,$U$19),"")))</f>
        <v/>
      </c>
      <c r="H158" s="28" t="str">
        <f>IF(AND(B158="",B157="",B156&lt;&gt;""),_xlfn.TEXTJOIN(" ",TRUE,SUM($S$16:S157)*(1+$U$20/100),$U$19),IF(AND(B158="",B157&lt;&gt;""),$U$18,IF(B158&lt;&gt;"",_xlfn.TEXTJOIN(" ",TRUE,T158*D158*(1+$U$20/100),$U$19),"")))</f>
        <v/>
      </c>
      <c r="S158">
        <f t="shared" si="7"/>
        <v>0</v>
      </c>
      <c r="T158">
        <f>IF(B158="",0,VLOOKUP(B158,Arkusz2!A:D,3,FALSE))</f>
        <v>0</v>
      </c>
    </row>
    <row r="159" spans="1:20" x14ac:dyDescent="0.25">
      <c r="A159" s="26" t="str">
        <f t="shared" si="8"/>
        <v/>
      </c>
      <c r="B159" s="27"/>
      <c r="C159" s="28" t="str">
        <f>IF(B159="","",_xlfn.TEXTJOIN(" ",TRUE,VLOOKUP(B159,Arkusz2!A:D,3,FALSE),$U$19))</f>
        <v/>
      </c>
      <c r="D159" s="29"/>
      <c r="E159" s="28" t="str">
        <f t="shared" si="6"/>
        <v/>
      </c>
      <c r="F159" s="28" t="str">
        <f>IF(AND(B159="",B158="",B157&lt;&gt;""),IFERROR(_xlfn.TEXTJOIN(" ",TRUE,SUM($S$16:S158),$U$19),0),IF(AND(B159="",B158&lt;&gt;""),$U$16,IF(B159&lt;&gt;"",_xlfn.TEXTJOIN("",TRUE,$U$20,"%"),"")))</f>
        <v/>
      </c>
      <c r="G159" s="28" t="str">
        <f>IF(AND(B159="",B158="",B157&lt;&gt;""),IFERROR(_xlfn.TEXTJOIN(" ",TRUE,SUM($S$16:S158)*($U$20/100),$U$19),0),IF(AND(B159="",B158&lt;&gt;""),$U$17,IF(B159&lt;&gt;"",_xlfn.TEXTJOIN(" ",TRUE,T159*D159*$U$20/100,$U$19),"")))</f>
        <v/>
      </c>
      <c r="H159" s="28" t="str">
        <f>IF(AND(B159="",B158="",B157&lt;&gt;""),_xlfn.TEXTJOIN(" ",TRUE,SUM($S$16:S158)*(1+$U$20/100),$U$19),IF(AND(B159="",B158&lt;&gt;""),$U$18,IF(B159&lt;&gt;"",_xlfn.TEXTJOIN(" ",TRUE,T159*D159*(1+$U$20/100),$U$19),"")))</f>
        <v/>
      </c>
      <c r="S159">
        <f t="shared" si="7"/>
        <v>0</v>
      </c>
      <c r="T159">
        <f>IF(B159="",0,VLOOKUP(B159,Arkusz2!A:D,3,FALSE))</f>
        <v>0</v>
      </c>
    </row>
    <row r="160" spans="1:20" x14ac:dyDescent="0.25">
      <c r="A160" s="26" t="str">
        <f t="shared" si="8"/>
        <v/>
      </c>
      <c r="B160" s="27"/>
      <c r="C160" s="28" t="str">
        <f>IF(B160="","",_xlfn.TEXTJOIN(" ",TRUE,VLOOKUP(B160,Arkusz2!A:D,3,FALSE),$U$19))</f>
        <v/>
      </c>
      <c r="D160" s="29"/>
      <c r="E160" s="28" t="str">
        <f t="shared" si="6"/>
        <v/>
      </c>
      <c r="F160" s="28" t="str">
        <f>IF(AND(B160="",B159="",B158&lt;&gt;""),IFERROR(_xlfn.TEXTJOIN(" ",TRUE,SUM($S$16:S159),$U$19),0),IF(AND(B160="",B159&lt;&gt;""),$U$16,IF(B160&lt;&gt;"",_xlfn.TEXTJOIN("",TRUE,$U$20,"%"),"")))</f>
        <v/>
      </c>
      <c r="G160" s="28" t="str">
        <f>IF(AND(B160="",B159="",B158&lt;&gt;""),IFERROR(_xlfn.TEXTJOIN(" ",TRUE,SUM($S$16:S159)*($U$20/100),$U$19),0),IF(AND(B160="",B159&lt;&gt;""),$U$17,IF(B160&lt;&gt;"",_xlfn.TEXTJOIN(" ",TRUE,T160*D160*$U$20/100,$U$19),"")))</f>
        <v/>
      </c>
      <c r="H160" s="28" t="str">
        <f>IF(AND(B160="",B159="",B158&lt;&gt;""),_xlfn.TEXTJOIN(" ",TRUE,SUM($S$16:S159)*(1+$U$20/100),$U$19),IF(AND(B160="",B159&lt;&gt;""),$U$18,IF(B160&lt;&gt;"",_xlfn.TEXTJOIN(" ",TRUE,T160*D160*(1+$U$20/100),$U$19),"")))</f>
        <v/>
      </c>
      <c r="S160">
        <f t="shared" si="7"/>
        <v>0</v>
      </c>
      <c r="T160">
        <f>IF(B160="",0,VLOOKUP(B160,Arkusz2!A:D,3,FALSE))</f>
        <v>0</v>
      </c>
    </row>
    <row r="161" spans="1:20" x14ac:dyDescent="0.25">
      <c r="A161" s="26" t="str">
        <f t="shared" si="8"/>
        <v/>
      </c>
      <c r="B161" s="27"/>
      <c r="C161" s="28" t="str">
        <f>IF(B161="","",_xlfn.TEXTJOIN(" ",TRUE,VLOOKUP(B161,Arkusz2!A:D,3,FALSE),$U$19))</f>
        <v/>
      </c>
      <c r="D161" s="29"/>
      <c r="E161" s="28" t="str">
        <f t="shared" si="6"/>
        <v/>
      </c>
      <c r="F161" s="28" t="str">
        <f>IF(AND(B161="",B160="",B159&lt;&gt;""),IFERROR(_xlfn.TEXTJOIN(" ",TRUE,SUM($S$16:S160),$U$19),0),IF(AND(B161="",B160&lt;&gt;""),$U$16,IF(B161&lt;&gt;"",_xlfn.TEXTJOIN("",TRUE,$U$20,"%"),"")))</f>
        <v/>
      </c>
      <c r="G161" s="28" t="str">
        <f>IF(AND(B161="",B160="",B159&lt;&gt;""),IFERROR(_xlfn.TEXTJOIN(" ",TRUE,SUM($S$16:S160)*($U$20/100),$U$19),0),IF(AND(B161="",B160&lt;&gt;""),$U$17,IF(B161&lt;&gt;"",_xlfn.TEXTJOIN(" ",TRUE,T161*D161*$U$20/100,$U$19),"")))</f>
        <v/>
      </c>
      <c r="H161" s="28" t="str">
        <f>IF(AND(B161="",B160="",B159&lt;&gt;""),_xlfn.TEXTJOIN(" ",TRUE,SUM($S$16:S160)*(1+$U$20/100),$U$19),IF(AND(B161="",B160&lt;&gt;""),$U$18,IF(B161&lt;&gt;"",_xlfn.TEXTJOIN(" ",TRUE,T161*D161*(1+$U$20/100),$U$19),"")))</f>
        <v/>
      </c>
      <c r="S161">
        <f t="shared" si="7"/>
        <v>0</v>
      </c>
      <c r="T161">
        <f>IF(B161="",0,VLOOKUP(B161,Arkusz2!A:D,3,FALSE))</f>
        <v>0</v>
      </c>
    </row>
    <row r="162" spans="1:20" x14ac:dyDescent="0.25">
      <c r="A162" s="26" t="str">
        <f t="shared" si="8"/>
        <v/>
      </c>
      <c r="B162" s="27"/>
      <c r="C162" s="28" t="str">
        <f>IF(B162="","",_xlfn.TEXTJOIN(" ",TRUE,VLOOKUP(B162,Arkusz2!A:D,3,FALSE),$U$19))</f>
        <v/>
      </c>
      <c r="D162" s="29"/>
      <c r="E162" s="28" t="str">
        <f t="shared" si="6"/>
        <v/>
      </c>
      <c r="F162" s="28" t="str">
        <f>IF(AND(B162="",B161="",B160&lt;&gt;""),IFERROR(_xlfn.TEXTJOIN(" ",TRUE,SUM($S$16:S161),$U$19),0),IF(AND(B162="",B161&lt;&gt;""),$U$16,IF(B162&lt;&gt;"",_xlfn.TEXTJOIN("",TRUE,$U$20,"%"),"")))</f>
        <v/>
      </c>
      <c r="G162" s="28" t="str">
        <f>IF(AND(B162="",B161="",B160&lt;&gt;""),IFERROR(_xlfn.TEXTJOIN(" ",TRUE,SUM($S$16:S161)*($U$20/100),$U$19),0),IF(AND(B162="",B161&lt;&gt;""),$U$17,IF(B162&lt;&gt;"",_xlfn.TEXTJOIN(" ",TRUE,T162*D162*$U$20/100,$U$19),"")))</f>
        <v/>
      </c>
      <c r="H162" s="28" t="str">
        <f>IF(AND(B162="",B161="",B160&lt;&gt;""),_xlfn.TEXTJOIN(" ",TRUE,SUM($S$16:S161)*(1+$U$20/100),$U$19),IF(AND(B162="",B161&lt;&gt;""),$U$18,IF(B162&lt;&gt;"",_xlfn.TEXTJOIN(" ",TRUE,T162*D162*(1+$U$20/100),$U$19),"")))</f>
        <v/>
      </c>
      <c r="S162">
        <f t="shared" si="7"/>
        <v>0</v>
      </c>
      <c r="T162">
        <f>IF(B162="",0,VLOOKUP(B162,Arkusz2!A:D,3,FALSE))</f>
        <v>0</v>
      </c>
    </row>
    <row r="163" spans="1:20" x14ac:dyDescent="0.25">
      <c r="A163" s="26" t="str">
        <f t="shared" si="8"/>
        <v/>
      </c>
      <c r="B163" s="27"/>
      <c r="C163" s="28" t="str">
        <f>IF(B163="","",_xlfn.TEXTJOIN(" ",TRUE,VLOOKUP(B163,Arkusz2!A:D,3,FALSE),$U$19))</f>
        <v/>
      </c>
      <c r="D163" s="29"/>
      <c r="E163" s="28" t="str">
        <f t="shared" si="6"/>
        <v/>
      </c>
      <c r="F163" s="28" t="str">
        <f>IF(AND(B163="",B162="",B161&lt;&gt;""),IFERROR(_xlfn.TEXTJOIN(" ",TRUE,SUM($S$16:S162),$U$19),0),IF(AND(B163="",B162&lt;&gt;""),$U$16,IF(B163&lt;&gt;"",_xlfn.TEXTJOIN("",TRUE,$U$20,"%"),"")))</f>
        <v/>
      </c>
      <c r="G163" s="28" t="str">
        <f>IF(AND(B163="",B162="",B161&lt;&gt;""),IFERROR(_xlfn.TEXTJOIN(" ",TRUE,SUM($S$16:S162)*($U$20/100),$U$19),0),IF(AND(B163="",B162&lt;&gt;""),$U$17,IF(B163&lt;&gt;"",_xlfn.TEXTJOIN(" ",TRUE,T163*D163*$U$20/100,$U$19),"")))</f>
        <v/>
      </c>
      <c r="H163" s="28" t="str">
        <f>IF(AND(B163="",B162="",B161&lt;&gt;""),_xlfn.TEXTJOIN(" ",TRUE,SUM($S$16:S162)*(1+$U$20/100),$U$19),IF(AND(B163="",B162&lt;&gt;""),$U$18,IF(B163&lt;&gt;"",_xlfn.TEXTJOIN(" ",TRUE,T163*D163*(1+$U$20/100),$U$19),"")))</f>
        <v/>
      </c>
      <c r="S163">
        <f t="shared" si="7"/>
        <v>0</v>
      </c>
      <c r="T163">
        <f>IF(B163="",0,VLOOKUP(B163,Arkusz2!A:D,3,FALSE))</f>
        <v>0</v>
      </c>
    </row>
    <row r="164" spans="1:20" x14ac:dyDescent="0.25">
      <c r="A164" s="26" t="str">
        <f t="shared" si="8"/>
        <v/>
      </c>
      <c r="B164" s="27"/>
      <c r="C164" s="28" t="str">
        <f>IF(B164="","",_xlfn.TEXTJOIN(" ",TRUE,VLOOKUP(B164,Arkusz2!A:D,3,FALSE),$U$19))</f>
        <v/>
      </c>
      <c r="D164" s="29"/>
      <c r="E164" s="28" t="str">
        <f t="shared" si="6"/>
        <v/>
      </c>
      <c r="F164" s="28" t="str">
        <f>IF(AND(B164="",B163="",B162&lt;&gt;""),IFERROR(_xlfn.TEXTJOIN(" ",TRUE,SUM($S$16:S163),$U$19),0),IF(AND(B164="",B163&lt;&gt;""),$U$16,IF(B164&lt;&gt;"",_xlfn.TEXTJOIN("",TRUE,$U$20,"%"),"")))</f>
        <v/>
      </c>
      <c r="G164" s="28" t="str">
        <f>IF(AND(B164="",B163="",B162&lt;&gt;""),IFERROR(_xlfn.TEXTJOIN(" ",TRUE,SUM($S$16:S163)*($U$20/100),$U$19),0),IF(AND(B164="",B163&lt;&gt;""),$U$17,IF(B164&lt;&gt;"",_xlfn.TEXTJOIN(" ",TRUE,T164*D164*$U$20/100,$U$19),"")))</f>
        <v/>
      </c>
      <c r="H164" s="28" t="str">
        <f>IF(AND(B164="",B163="",B162&lt;&gt;""),_xlfn.TEXTJOIN(" ",TRUE,SUM($S$16:S163)*(1+$U$20/100),$U$19),IF(AND(B164="",B163&lt;&gt;""),$U$18,IF(B164&lt;&gt;"",_xlfn.TEXTJOIN(" ",TRUE,T164*D164*(1+$U$20/100),$U$19),"")))</f>
        <v/>
      </c>
      <c r="S164">
        <f t="shared" si="7"/>
        <v>0</v>
      </c>
      <c r="T164">
        <f>IF(B164="",0,VLOOKUP(B164,Arkusz2!A:D,3,FALSE))</f>
        <v>0</v>
      </c>
    </row>
    <row r="165" spans="1:20" x14ac:dyDescent="0.25">
      <c r="A165" s="26" t="str">
        <f t="shared" si="8"/>
        <v/>
      </c>
      <c r="B165" s="27"/>
      <c r="C165" s="28" t="str">
        <f>IF(B165="","",_xlfn.TEXTJOIN(" ",TRUE,VLOOKUP(B165,Arkusz2!A:D,3,FALSE),$U$19))</f>
        <v/>
      </c>
      <c r="D165" s="29"/>
      <c r="E165" s="28" t="str">
        <f t="shared" si="6"/>
        <v/>
      </c>
      <c r="F165" s="28" t="str">
        <f>IF(AND(B165="",B164="",B163&lt;&gt;""),IFERROR(_xlfn.TEXTJOIN(" ",TRUE,SUM($S$16:S164),$U$19),0),IF(AND(B165="",B164&lt;&gt;""),$U$16,IF(B165&lt;&gt;"",_xlfn.TEXTJOIN("",TRUE,$U$20,"%"),"")))</f>
        <v/>
      </c>
      <c r="G165" s="28" t="str">
        <f>IF(AND(B165="",B164="",B163&lt;&gt;""),IFERROR(_xlfn.TEXTJOIN(" ",TRUE,SUM($S$16:S164)*($U$20/100),$U$19),0),IF(AND(B165="",B164&lt;&gt;""),$U$17,IF(B165&lt;&gt;"",_xlfn.TEXTJOIN(" ",TRUE,T165*D165*$U$20/100,$U$19),"")))</f>
        <v/>
      </c>
      <c r="H165" s="28" t="str">
        <f>IF(AND(B165="",B164="",B163&lt;&gt;""),_xlfn.TEXTJOIN(" ",TRUE,SUM($S$16:S164)*(1+$U$20/100),$U$19),IF(AND(B165="",B164&lt;&gt;""),$U$18,IF(B165&lt;&gt;"",_xlfn.TEXTJOIN(" ",TRUE,T165*D165*(1+$U$20/100),$U$19),"")))</f>
        <v/>
      </c>
      <c r="S165">
        <f t="shared" si="7"/>
        <v>0</v>
      </c>
      <c r="T165">
        <f>IF(B165="",0,VLOOKUP(B165,Arkusz2!A:D,3,FALSE))</f>
        <v>0</v>
      </c>
    </row>
    <row r="166" spans="1:20" x14ac:dyDescent="0.25">
      <c r="A166" s="26" t="str">
        <f t="shared" si="8"/>
        <v/>
      </c>
      <c r="B166" s="27"/>
      <c r="C166" s="28" t="str">
        <f>IF(B166="","",_xlfn.TEXTJOIN(" ",TRUE,VLOOKUP(B166,Arkusz2!A:D,3,FALSE),$U$19))</f>
        <v/>
      </c>
      <c r="D166" s="29"/>
      <c r="E166" s="28" t="str">
        <f t="shared" si="6"/>
        <v/>
      </c>
      <c r="F166" s="28" t="str">
        <f>IF(AND(B166="",B165="",B164&lt;&gt;""),IFERROR(_xlfn.TEXTJOIN(" ",TRUE,SUM($S$16:S165),$U$19),0),IF(AND(B166="",B165&lt;&gt;""),$U$16,IF(B166&lt;&gt;"",_xlfn.TEXTJOIN("",TRUE,$U$20,"%"),"")))</f>
        <v/>
      </c>
      <c r="G166" s="28" t="str">
        <f>IF(AND(B166="",B165="",B164&lt;&gt;""),IFERROR(_xlfn.TEXTJOIN(" ",TRUE,SUM($S$16:S165)*($U$20/100),$U$19),0),IF(AND(B166="",B165&lt;&gt;""),$U$17,IF(B166&lt;&gt;"",_xlfn.TEXTJOIN(" ",TRUE,T166*D166*$U$20/100,$U$19),"")))</f>
        <v/>
      </c>
      <c r="H166" s="28" t="str">
        <f>IF(AND(B166="",B165="",B164&lt;&gt;""),_xlfn.TEXTJOIN(" ",TRUE,SUM($S$16:S165)*(1+$U$20/100),$U$19),IF(AND(B166="",B165&lt;&gt;""),$U$18,IF(B166&lt;&gt;"",_xlfn.TEXTJOIN(" ",TRUE,T166*D166*(1+$U$20/100),$U$19),"")))</f>
        <v/>
      </c>
      <c r="S166">
        <f t="shared" si="7"/>
        <v>0</v>
      </c>
      <c r="T166">
        <f>IF(B166="",0,VLOOKUP(B166,Arkusz2!A:D,3,FALSE))</f>
        <v>0</v>
      </c>
    </row>
    <row r="167" spans="1:20" x14ac:dyDescent="0.25">
      <c r="A167" s="26" t="str">
        <f t="shared" si="8"/>
        <v/>
      </c>
      <c r="B167" s="27"/>
      <c r="C167" s="28" t="str">
        <f>IF(B167="","",_xlfn.TEXTJOIN(" ",TRUE,VLOOKUP(B167,Arkusz2!A:D,3,FALSE),$U$19))</f>
        <v/>
      </c>
      <c r="D167" s="29"/>
      <c r="E167" s="28" t="str">
        <f t="shared" si="6"/>
        <v/>
      </c>
      <c r="F167" s="28" t="str">
        <f>IF(AND(B167="",B166="",B165&lt;&gt;""),IFERROR(_xlfn.TEXTJOIN(" ",TRUE,SUM($S$16:S166),$U$19),0),IF(AND(B167="",B166&lt;&gt;""),$U$16,IF(B167&lt;&gt;"",_xlfn.TEXTJOIN("",TRUE,$U$20,"%"),"")))</f>
        <v/>
      </c>
      <c r="G167" s="28" t="str">
        <f>IF(AND(B167="",B166="",B165&lt;&gt;""),IFERROR(_xlfn.TEXTJOIN(" ",TRUE,SUM($S$16:S166)*($U$20/100),$U$19),0),IF(AND(B167="",B166&lt;&gt;""),$U$17,IF(B167&lt;&gt;"",_xlfn.TEXTJOIN(" ",TRUE,T167*D167*$U$20/100,$U$19),"")))</f>
        <v/>
      </c>
      <c r="H167" s="28" t="str">
        <f>IF(AND(B167="",B166="",B165&lt;&gt;""),_xlfn.TEXTJOIN(" ",TRUE,SUM($S$16:S166)*(1+$U$20/100),$U$19),IF(AND(B167="",B166&lt;&gt;""),$U$18,IF(B167&lt;&gt;"",_xlfn.TEXTJOIN(" ",TRUE,T167*D167*(1+$U$20/100),$U$19),"")))</f>
        <v/>
      </c>
      <c r="S167">
        <f t="shared" si="7"/>
        <v>0</v>
      </c>
      <c r="T167">
        <f>IF(B167="",0,VLOOKUP(B167,Arkusz2!A:D,3,FALSE))</f>
        <v>0</v>
      </c>
    </row>
    <row r="168" spans="1:20" x14ac:dyDescent="0.25">
      <c r="A168" s="26" t="str">
        <f t="shared" si="8"/>
        <v/>
      </c>
      <c r="B168" s="27"/>
      <c r="C168" s="28" t="str">
        <f>IF(B168="","",_xlfn.TEXTJOIN(" ",TRUE,VLOOKUP(B168,Arkusz2!A:D,3,FALSE),$U$19))</f>
        <v/>
      </c>
      <c r="D168" s="29"/>
      <c r="E168" s="28" t="str">
        <f t="shared" si="6"/>
        <v/>
      </c>
      <c r="F168" s="28" t="str">
        <f>IF(AND(B168="",B167="",B166&lt;&gt;""),IFERROR(_xlfn.TEXTJOIN(" ",TRUE,SUM($S$16:S167),$U$19),0),IF(AND(B168="",B167&lt;&gt;""),$U$16,IF(B168&lt;&gt;"",_xlfn.TEXTJOIN("",TRUE,$U$20,"%"),"")))</f>
        <v/>
      </c>
      <c r="G168" s="28" t="str">
        <f>IF(AND(B168="",B167="",B166&lt;&gt;""),IFERROR(_xlfn.TEXTJOIN(" ",TRUE,SUM($S$16:S167)*($U$20/100),$U$19),0),IF(AND(B168="",B167&lt;&gt;""),$U$17,IF(B168&lt;&gt;"",_xlfn.TEXTJOIN(" ",TRUE,T168*D168*$U$20/100,$U$19),"")))</f>
        <v/>
      </c>
      <c r="H168" s="28" t="str">
        <f>IF(AND(B168="",B167="",B166&lt;&gt;""),_xlfn.TEXTJOIN(" ",TRUE,SUM($S$16:S167)*(1+$U$20/100),$U$19),IF(AND(B168="",B167&lt;&gt;""),$U$18,IF(B168&lt;&gt;"",_xlfn.TEXTJOIN(" ",TRUE,T168*D168*(1+$U$20/100),$U$19),"")))</f>
        <v/>
      </c>
      <c r="S168">
        <f t="shared" si="7"/>
        <v>0</v>
      </c>
      <c r="T168">
        <f>IF(B168="",0,VLOOKUP(B168,Arkusz2!A:D,3,FALSE))</f>
        <v>0</v>
      </c>
    </row>
    <row r="169" spans="1:20" x14ac:dyDescent="0.25">
      <c r="A169" s="26" t="str">
        <f t="shared" si="8"/>
        <v/>
      </c>
      <c r="B169" s="27"/>
      <c r="C169" s="28" t="str">
        <f>IF(B169="","",_xlfn.TEXTJOIN(" ",TRUE,VLOOKUP(B169,Arkusz2!A:D,3,FALSE),$U$19))</f>
        <v/>
      </c>
      <c r="D169" s="29"/>
      <c r="E169" s="28" t="str">
        <f t="shared" si="6"/>
        <v/>
      </c>
      <c r="F169" s="28" t="str">
        <f>IF(AND(B169="",B168="",B167&lt;&gt;""),IFERROR(_xlfn.TEXTJOIN(" ",TRUE,SUM($S$16:S168),$U$19),0),IF(AND(B169="",B168&lt;&gt;""),$U$16,IF(B169&lt;&gt;"",_xlfn.TEXTJOIN("",TRUE,$U$20,"%"),"")))</f>
        <v/>
      </c>
      <c r="G169" s="28" t="str">
        <f>IF(AND(B169="",B168="",B167&lt;&gt;""),IFERROR(_xlfn.TEXTJOIN(" ",TRUE,SUM($S$16:S168)*($U$20/100),$U$19),0),IF(AND(B169="",B168&lt;&gt;""),$U$17,IF(B169&lt;&gt;"",_xlfn.TEXTJOIN(" ",TRUE,T169*D169*$U$20/100,$U$19),"")))</f>
        <v/>
      </c>
      <c r="H169" s="28" t="str">
        <f>IF(AND(B169="",B168="",B167&lt;&gt;""),_xlfn.TEXTJOIN(" ",TRUE,SUM($S$16:S168)*(1+$U$20/100),$U$19),IF(AND(B169="",B168&lt;&gt;""),$U$18,IF(B169&lt;&gt;"",_xlfn.TEXTJOIN(" ",TRUE,T169*D169*(1+$U$20/100),$U$19),"")))</f>
        <v/>
      </c>
      <c r="S169">
        <f t="shared" si="7"/>
        <v>0</v>
      </c>
      <c r="T169">
        <f>IF(B169="",0,VLOOKUP(B169,Arkusz2!A:D,3,FALSE))</f>
        <v>0</v>
      </c>
    </row>
    <row r="170" spans="1:20" x14ac:dyDescent="0.25">
      <c r="A170" s="26" t="str">
        <f t="shared" si="8"/>
        <v/>
      </c>
      <c r="B170" s="27"/>
      <c r="C170" s="28" t="str">
        <f>IF(B170="","",_xlfn.TEXTJOIN(" ",TRUE,VLOOKUP(B170,Arkusz2!A:D,3,FALSE),$U$19))</f>
        <v/>
      </c>
      <c r="D170" s="29"/>
      <c r="E170" s="28" t="str">
        <f t="shared" si="6"/>
        <v/>
      </c>
      <c r="F170" s="28" t="str">
        <f>IF(AND(B170="",B169="",B168&lt;&gt;""),IFERROR(_xlfn.TEXTJOIN(" ",TRUE,SUM($S$16:S169),$U$19),0),IF(AND(B170="",B169&lt;&gt;""),$U$16,IF(B170&lt;&gt;"",_xlfn.TEXTJOIN("",TRUE,$U$20,"%"),"")))</f>
        <v/>
      </c>
      <c r="G170" s="28" t="str">
        <f>IF(AND(B170="",B169="",B168&lt;&gt;""),IFERROR(_xlfn.TEXTJOIN(" ",TRUE,SUM($S$16:S169)*($U$20/100),$U$19),0),IF(AND(B170="",B169&lt;&gt;""),$U$17,IF(B170&lt;&gt;"",_xlfn.TEXTJOIN(" ",TRUE,T170*D170*$U$20/100,$U$19),"")))</f>
        <v/>
      </c>
      <c r="H170" s="28" t="str">
        <f>IF(AND(B170="",B169="",B168&lt;&gt;""),_xlfn.TEXTJOIN(" ",TRUE,SUM($S$16:S169)*(1+$U$20/100),$U$19),IF(AND(B170="",B169&lt;&gt;""),$U$18,IF(B170&lt;&gt;"",_xlfn.TEXTJOIN(" ",TRUE,T170*D170*(1+$U$20/100),$U$19),"")))</f>
        <v/>
      </c>
      <c r="S170">
        <f t="shared" si="7"/>
        <v>0</v>
      </c>
      <c r="T170">
        <f>IF(B170="",0,VLOOKUP(B170,Arkusz2!A:D,3,FALSE))</f>
        <v>0</v>
      </c>
    </row>
    <row r="171" spans="1:20" x14ac:dyDescent="0.25">
      <c r="A171" s="26" t="str">
        <f t="shared" si="8"/>
        <v/>
      </c>
      <c r="B171" s="27"/>
      <c r="C171" s="28" t="str">
        <f>IF(B171="","",_xlfn.TEXTJOIN(" ",TRUE,VLOOKUP(B171,Arkusz2!A:D,3,FALSE),$U$19))</f>
        <v/>
      </c>
      <c r="D171" s="29"/>
      <c r="E171" s="28" t="str">
        <f t="shared" si="6"/>
        <v/>
      </c>
      <c r="F171" s="28" t="str">
        <f>IF(AND(B171="",B170="",B169&lt;&gt;""),IFERROR(_xlfn.TEXTJOIN(" ",TRUE,SUM($S$16:S170),$U$19),0),IF(AND(B171="",B170&lt;&gt;""),$U$16,IF(B171&lt;&gt;"",_xlfn.TEXTJOIN("",TRUE,$U$20,"%"),"")))</f>
        <v/>
      </c>
      <c r="G171" s="28" t="str">
        <f>IF(AND(B171="",B170="",B169&lt;&gt;""),IFERROR(_xlfn.TEXTJOIN(" ",TRUE,SUM($S$16:S170)*($U$20/100),$U$19),0),IF(AND(B171="",B170&lt;&gt;""),$U$17,IF(B171&lt;&gt;"",_xlfn.TEXTJOIN(" ",TRUE,T171*D171*$U$20/100,$U$19),"")))</f>
        <v/>
      </c>
      <c r="H171" s="28" t="str">
        <f>IF(AND(B171="",B170="",B169&lt;&gt;""),_xlfn.TEXTJOIN(" ",TRUE,SUM($S$16:S170)*(1+$U$20/100),$U$19),IF(AND(B171="",B170&lt;&gt;""),$U$18,IF(B171&lt;&gt;"",_xlfn.TEXTJOIN(" ",TRUE,T171*D171*(1+$U$20/100),$U$19),"")))</f>
        <v/>
      </c>
      <c r="S171">
        <f t="shared" si="7"/>
        <v>0</v>
      </c>
      <c r="T171">
        <f>IF(B171="",0,VLOOKUP(B171,Arkusz2!A:D,3,FALSE))</f>
        <v>0</v>
      </c>
    </row>
    <row r="172" spans="1:20" x14ac:dyDescent="0.25">
      <c r="A172" s="26" t="str">
        <f t="shared" si="8"/>
        <v/>
      </c>
      <c r="B172" s="27"/>
      <c r="C172" s="28" t="str">
        <f>IF(B172="","",_xlfn.TEXTJOIN(" ",TRUE,VLOOKUP(B172,Arkusz2!A:D,3,FALSE),$U$19))</f>
        <v/>
      </c>
      <c r="D172" s="29"/>
      <c r="E172" s="28" t="str">
        <f t="shared" si="6"/>
        <v/>
      </c>
      <c r="F172" s="28" t="str">
        <f>IF(AND(B172="",B171="",B170&lt;&gt;""),IFERROR(_xlfn.TEXTJOIN(" ",TRUE,SUM($S$16:S171),$U$19),0),IF(AND(B172="",B171&lt;&gt;""),$U$16,IF(B172&lt;&gt;"",_xlfn.TEXTJOIN("",TRUE,$U$20,"%"),"")))</f>
        <v/>
      </c>
      <c r="G172" s="28" t="str">
        <f>IF(AND(B172="",B171="",B170&lt;&gt;""),IFERROR(_xlfn.TEXTJOIN(" ",TRUE,SUM($S$16:S171)*($U$20/100),$U$19),0),IF(AND(B172="",B171&lt;&gt;""),$U$17,IF(B172&lt;&gt;"",_xlfn.TEXTJOIN(" ",TRUE,T172*D172*$U$20/100,$U$19),"")))</f>
        <v/>
      </c>
      <c r="H172" s="28" t="str">
        <f>IF(AND(B172="",B171="",B170&lt;&gt;""),_xlfn.TEXTJOIN(" ",TRUE,SUM($S$16:S171)*(1+$U$20/100),$U$19),IF(AND(B172="",B171&lt;&gt;""),$U$18,IF(B172&lt;&gt;"",_xlfn.TEXTJOIN(" ",TRUE,T172*D172*(1+$U$20/100),$U$19),"")))</f>
        <v/>
      </c>
      <c r="S172">
        <f t="shared" si="7"/>
        <v>0</v>
      </c>
      <c r="T172">
        <f>IF(B172="",0,VLOOKUP(B172,Arkusz2!A:D,3,FALSE))</f>
        <v>0</v>
      </c>
    </row>
    <row r="173" spans="1:20" x14ac:dyDescent="0.25">
      <c r="A173" s="26" t="str">
        <f t="shared" si="8"/>
        <v/>
      </c>
      <c r="B173" s="27"/>
      <c r="C173" s="28" t="str">
        <f>IF(B173="","",_xlfn.TEXTJOIN(" ",TRUE,VLOOKUP(B173,Arkusz2!A:D,3,FALSE),$U$19))</f>
        <v/>
      </c>
      <c r="D173" s="29"/>
      <c r="E173" s="28" t="str">
        <f t="shared" si="6"/>
        <v/>
      </c>
      <c r="F173" s="28" t="str">
        <f>IF(AND(B173="",B172="",B171&lt;&gt;""),IFERROR(_xlfn.TEXTJOIN(" ",TRUE,SUM($S$16:S172),$U$19),0),IF(AND(B173="",B172&lt;&gt;""),$U$16,IF(B173&lt;&gt;"",_xlfn.TEXTJOIN("",TRUE,$U$20,"%"),"")))</f>
        <v/>
      </c>
      <c r="G173" s="28" t="str">
        <f>IF(AND(B173="",B172="",B171&lt;&gt;""),IFERROR(_xlfn.TEXTJOIN(" ",TRUE,SUM($S$16:S172)*($U$20/100),$U$19),0),IF(AND(B173="",B172&lt;&gt;""),$U$17,IF(B173&lt;&gt;"",_xlfn.TEXTJOIN(" ",TRUE,T173*D173*$U$20/100,$U$19),"")))</f>
        <v/>
      </c>
      <c r="H173" s="28" t="str">
        <f>IF(AND(B173="",B172="",B171&lt;&gt;""),_xlfn.TEXTJOIN(" ",TRUE,SUM($S$16:S172)*(1+$U$20/100),$U$19),IF(AND(B173="",B172&lt;&gt;""),$U$18,IF(B173&lt;&gt;"",_xlfn.TEXTJOIN(" ",TRUE,T173*D173*(1+$U$20/100),$U$19),"")))</f>
        <v/>
      </c>
      <c r="S173">
        <f t="shared" si="7"/>
        <v>0</v>
      </c>
      <c r="T173">
        <f>IF(B173="",0,VLOOKUP(B173,Arkusz2!A:D,3,FALSE))</f>
        <v>0</v>
      </c>
    </row>
    <row r="174" spans="1:20" x14ac:dyDescent="0.25">
      <c r="A174" s="26" t="str">
        <f t="shared" si="8"/>
        <v/>
      </c>
      <c r="B174" s="27"/>
      <c r="C174" s="28" t="str">
        <f>IF(B174="","",_xlfn.TEXTJOIN(" ",TRUE,VLOOKUP(B174,Arkusz2!A:D,3,FALSE),$U$19))</f>
        <v/>
      </c>
      <c r="D174" s="29"/>
      <c r="E174" s="28" t="str">
        <f t="shared" si="6"/>
        <v/>
      </c>
      <c r="F174" s="28" t="str">
        <f>IF(AND(B174="",B173="",B172&lt;&gt;""),IFERROR(_xlfn.TEXTJOIN(" ",TRUE,SUM($S$16:S173),$U$19),0),IF(AND(B174="",B173&lt;&gt;""),$U$16,IF(B174&lt;&gt;"",_xlfn.TEXTJOIN("",TRUE,$U$20,"%"),"")))</f>
        <v/>
      </c>
      <c r="G174" s="28" t="str">
        <f>IF(AND(B174="",B173="",B172&lt;&gt;""),IFERROR(_xlfn.TEXTJOIN(" ",TRUE,SUM($S$16:S173)*($U$20/100),$U$19),0),IF(AND(B174="",B173&lt;&gt;""),$U$17,IF(B174&lt;&gt;"",_xlfn.TEXTJOIN(" ",TRUE,T174*D174*$U$20/100,$U$19),"")))</f>
        <v/>
      </c>
      <c r="H174" s="28" t="str">
        <f>IF(AND(B174="",B173="",B172&lt;&gt;""),_xlfn.TEXTJOIN(" ",TRUE,SUM($S$16:S173)*(1+$U$20/100),$U$19),IF(AND(B174="",B173&lt;&gt;""),$U$18,IF(B174&lt;&gt;"",_xlfn.TEXTJOIN(" ",TRUE,T174*D174*(1+$U$20/100),$U$19),"")))</f>
        <v/>
      </c>
      <c r="S174">
        <f t="shared" si="7"/>
        <v>0</v>
      </c>
      <c r="T174">
        <f>IF(B174="",0,VLOOKUP(B174,Arkusz2!A:D,3,FALSE))</f>
        <v>0</v>
      </c>
    </row>
    <row r="175" spans="1:20" x14ac:dyDescent="0.25">
      <c r="A175" s="26" t="str">
        <f t="shared" si="8"/>
        <v/>
      </c>
      <c r="B175" s="27"/>
      <c r="C175" s="28" t="str">
        <f>IF(B175="","",_xlfn.TEXTJOIN(" ",TRUE,VLOOKUP(B175,Arkusz2!A:D,3,FALSE),$U$19))</f>
        <v/>
      </c>
      <c r="D175" s="29"/>
      <c r="E175" s="28" t="str">
        <f t="shared" si="6"/>
        <v/>
      </c>
      <c r="F175" s="28" t="str">
        <f>IF(AND(B175="",B174="",B173&lt;&gt;""),IFERROR(_xlfn.TEXTJOIN(" ",TRUE,SUM($S$16:S174),$U$19),0),IF(AND(B175="",B174&lt;&gt;""),$U$16,IF(B175&lt;&gt;"",_xlfn.TEXTJOIN("",TRUE,$U$20,"%"),"")))</f>
        <v/>
      </c>
      <c r="G175" s="28" t="str">
        <f>IF(AND(B175="",B174="",B173&lt;&gt;""),IFERROR(_xlfn.TEXTJOIN(" ",TRUE,SUM($S$16:S174)*($U$20/100),$U$19),0),IF(AND(B175="",B174&lt;&gt;""),$U$17,IF(B175&lt;&gt;"",_xlfn.TEXTJOIN(" ",TRUE,T175*D175*$U$20/100,$U$19),"")))</f>
        <v/>
      </c>
      <c r="H175" s="28" t="str">
        <f>IF(AND(B175="",B174="",B173&lt;&gt;""),_xlfn.TEXTJOIN(" ",TRUE,SUM($S$16:S174)*(1+$U$20/100),$U$19),IF(AND(B175="",B174&lt;&gt;""),$U$18,IF(B175&lt;&gt;"",_xlfn.TEXTJOIN(" ",TRUE,T175*D175*(1+$U$20/100),$U$19),"")))</f>
        <v/>
      </c>
      <c r="S175">
        <f t="shared" si="7"/>
        <v>0</v>
      </c>
      <c r="T175">
        <f>IF(B175="",0,VLOOKUP(B175,Arkusz2!A:D,3,FALSE))</f>
        <v>0</v>
      </c>
    </row>
    <row r="176" spans="1:20" x14ac:dyDescent="0.25">
      <c r="A176" s="26" t="str">
        <f t="shared" si="8"/>
        <v/>
      </c>
      <c r="B176" s="27"/>
      <c r="C176" s="28" t="str">
        <f>IF(B176="","",_xlfn.TEXTJOIN(" ",TRUE,VLOOKUP(B176,Arkusz2!A:D,3,FALSE),$U$19))</f>
        <v/>
      </c>
      <c r="D176" s="29"/>
      <c r="E176" s="28" t="str">
        <f t="shared" si="6"/>
        <v/>
      </c>
      <c r="F176" s="28" t="str">
        <f>IF(AND(B176="",B175="",B174&lt;&gt;""),IFERROR(_xlfn.TEXTJOIN(" ",TRUE,SUM($S$16:S175),$U$19),0),IF(AND(B176="",B175&lt;&gt;""),$U$16,IF(B176&lt;&gt;"",_xlfn.TEXTJOIN("",TRUE,$U$20,"%"),"")))</f>
        <v/>
      </c>
      <c r="G176" s="28" t="str">
        <f>IF(AND(B176="",B175="",B174&lt;&gt;""),IFERROR(_xlfn.TEXTJOIN(" ",TRUE,SUM($S$16:S175)*($U$20/100),$U$19),0),IF(AND(B176="",B175&lt;&gt;""),$U$17,IF(B176&lt;&gt;"",_xlfn.TEXTJOIN(" ",TRUE,T176*D176*$U$20/100,$U$19),"")))</f>
        <v/>
      </c>
      <c r="H176" s="28" t="str">
        <f>IF(AND(B176="",B175="",B174&lt;&gt;""),_xlfn.TEXTJOIN(" ",TRUE,SUM($S$16:S175)*(1+$U$20/100),$U$19),IF(AND(B176="",B175&lt;&gt;""),$U$18,IF(B176&lt;&gt;"",_xlfn.TEXTJOIN(" ",TRUE,T176*D176*(1+$U$20/100),$U$19),"")))</f>
        <v/>
      </c>
      <c r="S176">
        <f t="shared" si="7"/>
        <v>0</v>
      </c>
      <c r="T176">
        <f>IF(B176="",0,VLOOKUP(B176,Arkusz2!A:D,3,FALSE))</f>
        <v>0</v>
      </c>
    </row>
    <row r="177" spans="1:20" x14ac:dyDescent="0.25">
      <c r="A177" s="26" t="str">
        <f t="shared" si="8"/>
        <v/>
      </c>
      <c r="B177" s="27"/>
      <c r="C177" s="28" t="str">
        <f>IF(B177="","",_xlfn.TEXTJOIN(" ",TRUE,VLOOKUP(B177,Arkusz2!A:D,3,FALSE),$U$19))</f>
        <v/>
      </c>
      <c r="D177" s="29"/>
      <c r="E177" s="28" t="str">
        <f t="shared" si="6"/>
        <v/>
      </c>
      <c r="F177" s="28" t="str">
        <f>IF(AND(B177="",B176="",B175&lt;&gt;""),IFERROR(_xlfn.TEXTJOIN(" ",TRUE,SUM($S$16:S176),$U$19),0),IF(AND(B177="",B176&lt;&gt;""),$U$16,IF(B177&lt;&gt;"",_xlfn.TEXTJOIN("",TRUE,$U$20,"%"),"")))</f>
        <v/>
      </c>
      <c r="G177" s="28" t="str">
        <f>IF(AND(B177="",B176="",B175&lt;&gt;""),IFERROR(_xlfn.TEXTJOIN(" ",TRUE,SUM($S$16:S176)*($U$20/100),$U$19),0),IF(AND(B177="",B176&lt;&gt;""),$U$17,IF(B177&lt;&gt;"",_xlfn.TEXTJOIN(" ",TRUE,T177*D177*$U$20/100,$U$19),"")))</f>
        <v/>
      </c>
      <c r="H177" s="28" t="str">
        <f>IF(AND(B177="",B176="",B175&lt;&gt;""),_xlfn.TEXTJOIN(" ",TRUE,SUM($S$16:S176)*(1+$U$20/100),$U$19),IF(AND(B177="",B176&lt;&gt;""),$U$18,IF(B177&lt;&gt;"",_xlfn.TEXTJOIN(" ",TRUE,T177*D177*(1+$U$20/100),$U$19),"")))</f>
        <v/>
      </c>
      <c r="S177">
        <f t="shared" si="7"/>
        <v>0</v>
      </c>
      <c r="T177">
        <f>IF(B177="",0,VLOOKUP(B177,Arkusz2!A:D,3,FALSE))</f>
        <v>0</v>
      </c>
    </row>
    <row r="178" spans="1:20" x14ac:dyDescent="0.25">
      <c r="A178" s="26" t="str">
        <f t="shared" si="8"/>
        <v/>
      </c>
      <c r="B178" s="27"/>
      <c r="C178" s="28" t="str">
        <f>IF(B178="","",_xlfn.TEXTJOIN(" ",TRUE,VLOOKUP(B178,Arkusz2!A:D,3,FALSE),$U$19))</f>
        <v/>
      </c>
      <c r="D178" s="29"/>
      <c r="E178" s="28" t="str">
        <f t="shared" si="6"/>
        <v/>
      </c>
      <c r="F178" s="28" t="str">
        <f>IF(AND(B178="",B177="",B176&lt;&gt;""),IFERROR(_xlfn.TEXTJOIN(" ",TRUE,SUM($S$16:S177),$U$19),0),IF(AND(B178="",B177&lt;&gt;""),$U$16,IF(B178&lt;&gt;"",_xlfn.TEXTJOIN("",TRUE,$U$20,"%"),"")))</f>
        <v/>
      </c>
      <c r="G178" s="28" t="str">
        <f>IF(AND(B178="",B177="",B176&lt;&gt;""),IFERROR(_xlfn.TEXTJOIN(" ",TRUE,SUM($S$16:S177)*($U$20/100),$U$19),0),IF(AND(B178="",B177&lt;&gt;""),$U$17,IF(B178&lt;&gt;"",_xlfn.TEXTJOIN(" ",TRUE,T178*D178*$U$20/100,$U$19),"")))</f>
        <v/>
      </c>
      <c r="H178" s="28" t="str">
        <f>IF(AND(B178="",B177="",B176&lt;&gt;""),_xlfn.TEXTJOIN(" ",TRUE,SUM($S$16:S177)*(1+$U$20/100),$U$19),IF(AND(B178="",B177&lt;&gt;""),$U$18,IF(B178&lt;&gt;"",_xlfn.TEXTJOIN(" ",TRUE,T178*D178*(1+$U$20/100),$U$19),"")))</f>
        <v/>
      </c>
      <c r="S178">
        <f t="shared" si="7"/>
        <v>0</v>
      </c>
      <c r="T178">
        <f>IF(B178="",0,VLOOKUP(B178,Arkusz2!A:D,3,FALSE))</f>
        <v>0</v>
      </c>
    </row>
    <row r="179" spans="1:20" x14ac:dyDescent="0.25">
      <c r="A179" s="26" t="str">
        <f t="shared" si="8"/>
        <v/>
      </c>
      <c r="B179" s="27"/>
      <c r="C179" s="28" t="str">
        <f>IF(B179="","",_xlfn.TEXTJOIN(" ",TRUE,VLOOKUP(B179,Arkusz2!A:D,3,FALSE),$U$19))</f>
        <v/>
      </c>
      <c r="D179" s="29"/>
      <c r="E179" s="28" t="str">
        <f t="shared" si="6"/>
        <v/>
      </c>
      <c r="F179" s="28" t="str">
        <f>IF(AND(B179="",B178="",B177&lt;&gt;""),IFERROR(_xlfn.TEXTJOIN(" ",TRUE,SUM($S$16:S178),$U$19),0),IF(AND(B179="",B178&lt;&gt;""),$U$16,IF(B179&lt;&gt;"",_xlfn.TEXTJOIN("",TRUE,$U$20,"%"),"")))</f>
        <v/>
      </c>
      <c r="G179" s="28" t="str">
        <f>IF(AND(B179="",B178="",B177&lt;&gt;""),IFERROR(_xlfn.TEXTJOIN(" ",TRUE,SUM($S$16:S178)*($U$20/100),$U$19),0),IF(AND(B179="",B178&lt;&gt;""),$U$17,IF(B179&lt;&gt;"",_xlfn.TEXTJOIN(" ",TRUE,T179*D179*$U$20/100,$U$19),"")))</f>
        <v/>
      </c>
      <c r="H179" s="28" t="str">
        <f>IF(AND(B179="",B178="",B177&lt;&gt;""),_xlfn.TEXTJOIN(" ",TRUE,SUM($S$16:S178)*(1+$U$20/100),$U$19),IF(AND(B179="",B178&lt;&gt;""),$U$18,IF(B179&lt;&gt;"",_xlfn.TEXTJOIN(" ",TRUE,T179*D179*(1+$U$20/100),$U$19),"")))</f>
        <v/>
      </c>
      <c r="S179">
        <f t="shared" si="7"/>
        <v>0</v>
      </c>
      <c r="T179">
        <f>IF(B179="",0,VLOOKUP(B179,Arkusz2!A:D,3,FALSE))</f>
        <v>0</v>
      </c>
    </row>
    <row r="180" spans="1:20" x14ac:dyDescent="0.25">
      <c r="A180" s="26" t="str">
        <f t="shared" si="8"/>
        <v/>
      </c>
      <c r="B180" s="27"/>
      <c r="C180" s="28" t="str">
        <f>IF(B180="","",_xlfn.TEXTJOIN(" ",TRUE,VLOOKUP(B180,Arkusz2!A:D,3,FALSE),$U$19))</f>
        <v/>
      </c>
      <c r="D180" s="29"/>
      <c r="E180" s="28" t="str">
        <f t="shared" si="6"/>
        <v/>
      </c>
      <c r="F180" s="28" t="str">
        <f>IF(AND(B180="",B179="",B178&lt;&gt;""),IFERROR(_xlfn.TEXTJOIN(" ",TRUE,SUM($S$16:S179),$U$19),0),IF(AND(B180="",B179&lt;&gt;""),$U$16,IF(B180&lt;&gt;"",_xlfn.TEXTJOIN("",TRUE,$U$20,"%"),"")))</f>
        <v/>
      </c>
      <c r="G180" s="28" t="str">
        <f>IF(AND(B180="",B179="",B178&lt;&gt;""),IFERROR(_xlfn.TEXTJOIN(" ",TRUE,SUM($S$16:S179)*($U$20/100),$U$19),0),IF(AND(B180="",B179&lt;&gt;""),$U$17,IF(B180&lt;&gt;"",_xlfn.TEXTJOIN(" ",TRUE,T180*D180*$U$20/100,$U$19),"")))</f>
        <v/>
      </c>
      <c r="H180" s="28" t="str">
        <f>IF(AND(B180="",B179="",B178&lt;&gt;""),_xlfn.TEXTJOIN(" ",TRUE,SUM($S$16:S179)*(1+$U$20/100),$U$19),IF(AND(B180="",B179&lt;&gt;""),$U$18,IF(B180&lt;&gt;"",_xlfn.TEXTJOIN(" ",TRUE,T180*D180*(1+$U$20/100),$U$19),"")))</f>
        <v/>
      </c>
      <c r="S180">
        <f t="shared" si="7"/>
        <v>0</v>
      </c>
      <c r="T180">
        <f>IF(B180="",0,VLOOKUP(B180,Arkusz2!A:D,3,FALSE))</f>
        <v>0</v>
      </c>
    </row>
    <row r="181" spans="1:20" x14ac:dyDescent="0.25">
      <c r="A181" s="26" t="str">
        <f t="shared" si="8"/>
        <v/>
      </c>
      <c r="B181" s="27"/>
      <c r="C181" s="28" t="str">
        <f>IF(B181="","",_xlfn.TEXTJOIN(" ",TRUE,VLOOKUP(B181,Arkusz2!A:D,3,FALSE),$U$19))</f>
        <v/>
      </c>
      <c r="D181" s="29"/>
      <c r="E181" s="28" t="str">
        <f t="shared" si="6"/>
        <v/>
      </c>
      <c r="F181" s="28" t="str">
        <f>IF(AND(B181="",B180="",B179&lt;&gt;""),IFERROR(_xlfn.TEXTJOIN(" ",TRUE,SUM($S$16:S180),$U$19),0),IF(AND(B181="",B180&lt;&gt;""),$U$16,IF(B181&lt;&gt;"",_xlfn.TEXTJOIN("",TRUE,$U$20,"%"),"")))</f>
        <v/>
      </c>
      <c r="G181" s="28" t="str">
        <f>IF(AND(B181="",B180="",B179&lt;&gt;""),IFERROR(_xlfn.TEXTJOIN(" ",TRUE,SUM($S$16:S180)*($U$20/100),$U$19),0),IF(AND(B181="",B180&lt;&gt;""),$U$17,IF(B181&lt;&gt;"",_xlfn.TEXTJOIN(" ",TRUE,T181*D181*$U$20/100,$U$19),"")))</f>
        <v/>
      </c>
      <c r="H181" s="28" t="str">
        <f>IF(AND(B181="",B180="",B179&lt;&gt;""),_xlfn.TEXTJOIN(" ",TRUE,SUM($S$16:S180)*(1+$U$20/100),$U$19),IF(AND(B181="",B180&lt;&gt;""),$U$18,IF(B181&lt;&gt;"",_xlfn.TEXTJOIN(" ",TRUE,T181*D181*(1+$U$20/100),$U$19),"")))</f>
        <v/>
      </c>
      <c r="S181">
        <f t="shared" si="7"/>
        <v>0</v>
      </c>
      <c r="T181">
        <f>IF(B181="",0,VLOOKUP(B181,Arkusz2!A:D,3,FALSE))</f>
        <v>0</v>
      </c>
    </row>
    <row r="182" spans="1:20" x14ac:dyDescent="0.25">
      <c r="A182" s="26" t="str">
        <f t="shared" si="8"/>
        <v/>
      </c>
      <c r="B182" s="27"/>
      <c r="C182" s="28" t="str">
        <f>IF(B182="","",_xlfn.TEXTJOIN(" ",TRUE,VLOOKUP(B182,Arkusz2!A:D,3,FALSE),$U$19))</f>
        <v/>
      </c>
      <c r="D182" s="29"/>
      <c r="E182" s="28" t="str">
        <f t="shared" si="6"/>
        <v/>
      </c>
      <c r="F182" s="28" t="str">
        <f>IF(AND(B182="",B181="",B180&lt;&gt;""),IFERROR(_xlfn.TEXTJOIN(" ",TRUE,SUM($S$16:S181),$U$19),0),IF(AND(B182="",B181&lt;&gt;""),$U$16,IF(B182&lt;&gt;"",_xlfn.TEXTJOIN("",TRUE,$U$20,"%"),"")))</f>
        <v/>
      </c>
      <c r="G182" s="28" t="str">
        <f>IF(AND(B182="",B181="",B180&lt;&gt;""),IFERROR(_xlfn.TEXTJOIN(" ",TRUE,SUM($S$16:S181)*($U$20/100),$U$19),0),IF(AND(B182="",B181&lt;&gt;""),$U$17,IF(B182&lt;&gt;"",_xlfn.TEXTJOIN(" ",TRUE,T182*D182*$U$20/100,$U$19),"")))</f>
        <v/>
      </c>
      <c r="H182" s="28" t="str">
        <f>IF(AND(B182="",B181="",B180&lt;&gt;""),_xlfn.TEXTJOIN(" ",TRUE,SUM($S$16:S181)*(1+$U$20/100),$U$19),IF(AND(B182="",B181&lt;&gt;""),$U$18,IF(B182&lt;&gt;"",_xlfn.TEXTJOIN(" ",TRUE,T182*D182*(1+$U$20/100),$U$19),"")))</f>
        <v/>
      </c>
      <c r="S182">
        <f t="shared" si="7"/>
        <v>0</v>
      </c>
      <c r="T182">
        <f>IF(B182="",0,VLOOKUP(B182,Arkusz2!A:D,3,FALSE))</f>
        <v>0</v>
      </c>
    </row>
    <row r="183" spans="1:20" x14ac:dyDescent="0.25">
      <c r="A183" s="26" t="str">
        <f t="shared" si="8"/>
        <v/>
      </c>
      <c r="B183" s="27"/>
      <c r="C183" s="28" t="str">
        <f>IF(B183="","",_xlfn.TEXTJOIN(" ",TRUE,VLOOKUP(B183,Arkusz2!A:D,3,FALSE),$U$19))</f>
        <v/>
      </c>
      <c r="D183" s="29"/>
      <c r="E183" s="28" t="str">
        <f t="shared" si="6"/>
        <v/>
      </c>
      <c r="F183" s="28" t="str">
        <f>IF(AND(B183="",B182="",B181&lt;&gt;""),IFERROR(_xlfn.TEXTJOIN(" ",TRUE,SUM($S$16:S182),$U$19),0),IF(AND(B183="",B182&lt;&gt;""),$U$16,IF(B183&lt;&gt;"",_xlfn.TEXTJOIN("",TRUE,$U$20,"%"),"")))</f>
        <v/>
      </c>
      <c r="G183" s="28" t="str">
        <f>IF(AND(B183="",B182="",B181&lt;&gt;""),IFERROR(_xlfn.TEXTJOIN(" ",TRUE,SUM($S$16:S182)*($U$20/100),$U$19),0),IF(AND(B183="",B182&lt;&gt;""),$U$17,IF(B183&lt;&gt;"",_xlfn.TEXTJOIN(" ",TRUE,T183*D183*$U$20/100,$U$19),"")))</f>
        <v/>
      </c>
      <c r="H183" s="28" t="str">
        <f>IF(AND(B183="",B182="",B181&lt;&gt;""),_xlfn.TEXTJOIN(" ",TRUE,SUM($S$16:S182)*(1+$U$20/100),$U$19),IF(AND(B183="",B182&lt;&gt;""),$U$18,IF(B183&lt;&gt;"",_xlfn.TEXTJOIN(" ",TRUE,T183*D183*(1+$U$20/100),$U$19),"")))</f>
        <v/>
      </c>
      <c r="S183">
        <f t="shared" si="7"/>
        <v>0</v>
      </c>
      <c r="T183">
        <f>IF(B183="",0,VLOOKUP(B183,Arkusz2!A:D,3,FALSE))</f>
        <v>0</v>
      </c>
    </row>
    <row r="184" spans="1:20" x14ac:dyDescent="0.25">
      <c r="A184" s="26" t="str">
        <f t="shared" si="8"/>
        <v/>
      </c>
      <c r="B184" s="27"/>
      <c r="C184" s="28" t="str">
        <f>IF(B184="","",_xlfn.TEXTJOIN(" ",TRUE,VLOOKUP(B184,Arkusz2!A:D,3,FALSE),$U$19))</f>
        <v/>
      </c>
      <c r="D184" s="29"/>
      <c r="E184" s="28" t="str">
        <f t="shared" si="6"/>
        <v/>
      </c>
      <c r="F184" s="28" t="str">
        <f>IF(AND(B184="",B183="",B182&lt;&gt;""),IFERROR(_xlfn.TEXTJOIN(" ",TRUE,SUM($S$16:S183),$U$19),0),IF(AND(B184="",B183&lt;&gt;""),$U$16,IF(B184&lt;&gt;"",_xlfn.TEXTJOIN("",TRUE,$U$20,"%"),"")))</f>
        <v/>
      </c>
      <c r="G184" s="28" t="str">
        <f>IF(AND(B184="",B183="",B182&lt;&gt;""),IFERROR(_xlfn.TEXTJOIN(" ",TRUE,SUM($S$16:S183)*($U$20/100),$U$19),0),IF(AND(B184="",B183&lt;&gt;""),$U$17,IF(B184&lt;&gt;"",_xlfn.TEXTJOIN(" ",TRUE,T184*D184*$U$20/100,$U$19),"")))</f>
        <v/>
      </c>
      <c r="H184" s="28" t="str">
        <f>IF(AND(B184="",B183="",B182&lt;&gt;""),_xlfn.TEXTJOIN(" ",TRUE,SUM($S$16:S183)*(1+$U$20/100),$U$19),IF(AND(B184="",B183&lt;&gt;""),$U$18,IF(B184&lt;&gt;"",_xlfn.TEXTJOIN(" ",TRUE,T184*D184*(1+$U$20/100),$U$19),"")))</f>
        <v/>
      </c>
      <c r="S184">
        <f t="shared" si="7"/>
        <v>0</v>
      </c>
      <c r="T184">
        <f>IF(B184="",0,VLOOKUP(B184,Arkusz2!A:D,3,FALSE))</f>
        <v>0</v>
      </c>
    </row>
    <row r="185" spans="1:20" x14ac:dyDescent="0.25">
      <c r="A185" s="26" t="str">
        <f t="shared" si="8"/>
        <v/>
      </c>
      <c r="B185" s="27"/>
      <c r="C185" s="28" t="str">
        <f>IF(B185="","",_xlfn.TEXTJOIN(" ",TRUE,VLOOKUP(B185,Arkusz2!A:D,3,FALSE),$U$19))</f>
        <v/>
      </c>
      <c r="D185" s="29"/>
      <c r="E185" s="28" t="str">
        <f t="shared" si="6"/>
        <v/>
      </c>
      <c r="F185" s="28" t="str">
        <f>IF(AND(B185="",B184="",B183&lt;&gt;""),IFERROR(_xlfn.TEXTJOIN(" ",TRUE,SUM($S$16:S184),$U$19),0),IF(AND(B185="",B184&lt;&gt;""),$U$16,IF(B185&lt;&gt;"",_xlfn.TEXTJOIN("",TRUE,$U$20,"%"),"")))</f>
        <v/>
      </c>
      <c r="G185" s="28" t="str">
        <f>IF(AND(B185="",B184="",B183&lt;&gt;""),IFERROR(_xlfn.TEXTJOIN(" ",TRUE,SUM($S$16:S184)*($U$20/100),$U$19),0),IF(AND(B185="",B184&lt;&gt;""),$U$17,IF(B185&lt;&gt;"",_xlfn.TEXTJOIN(" ",TRUE,T185*D185*$U$20/100,$U$19),"")))</f>
        <v/>
      </c>
      <c r="H185" s="28" t="str">
        <f>IF(AND(B185="",B184="",B183&lt;&gt;""),_xlfn.TEXTJOIN(" ",TRUE,SUM($S$16:S184)*(1+$U$20/100),$U$19),IF(AND(B185="",B184&lt;&gt;""),$U$18,IF(B185&lt;&gt;"",_xlfn.TEXTJOIN(" ",TRUE,T185*D185*(1+$U$20/100),$U$19),"")))</f>
        <v/>
      </c>
      <c r="S185">
        <f t="shared" si="7"/>
        <v>0</v>
      </c>
      <c r="T185">
        <f>IF(B185="",0,VLOOKUP(B185,Arkusz2!A:D,3,FALSE))</f>
        <v>0</v>
      </c>
    </row>
    <row r="186" spans="1:20" x14ac:dyDescent="0.25">
      <c r="A186" s="26" t="str">
        <f t="shared" si="8"/>
        <v/>
      </c>
      <c r="B186" s="27"/>
      <c r="C186" s="28" t="str">
        <f>IF(B186="","",_xlfn.TEXTJOIN(" ",TRUE,VLOOKUP(B186,Arkusz2!A:D,3,FALSE),$U$19))</f>
        <v/>
      </c>
      <c r="D186" s="29"/>
      <c r="E186" s="28" t="str">
        <f t="shared" si="6"/>
        <v/>
      </c>
      <c r="F186" s="28" t="str">
        <f>IF(AND(B186="",B185="",B184&lt;&gt;""),IFERROR(_xlfn.TEXTJOIN(" ",TRUE,SUM($S$16:S185),$U$19),0),IF(AND(B186="",B185&lt;&gt;""),$U$16,IF(B186&lt;&gt;"",_xlfn.TEXTJOIN("",TRUE,$U$20,"%"),"")))</f>
        <v/>
      </c>
      <c r="G186" s="28" t="str">
        <f>IF(AND(B186="",B185="",B184&lt;&gt;""),IFERROR(_xlfn.TEXTJOIN(" ",TRUE,SUM($S$16:S185)*($U$20/100),$U$19),0),IF(AND(B186="",B185&lt;&gt;""),$U$17,IF(B186&lt;&gt;"",_xlfn.TEXTJOIN(" ",TRUE,T186*D186*$U$20/100,$U$19),"")))</f>
        <v/>
      </c>
      <c r="H186" s="28" t="str">
        <f>IF(AND(B186="",B185="",B184&lt;&gt;""),_xlfn.TEXTJOIN(" ",TRUE,SUM($S$16:S185)*(1+$U$20/100),$U$19),IF(AND(B186="",B185&lt;&gt;""),$U$18,IF(B186&lt;&gt;"",_xlfn.TEXTJOIN(" ",TRUE,T186*D186*(1+$U$20/100),$U$19),"")))</f>
        <v/>
      </c>
      <c r="S186">
        <f t="shared" si="7"/>
        <v>0</v>
      </c>
      <c r="T186">
        <f>IF(B186="",0,VLOOKUP(B186,Arkusz2!A:D,3,FALSE))</f>
        <v>0</v>
      </c>
    </row>
    <row r="187" spans="1:20" x14ac:dyDescent="0.25">
      <c r="A187" s="26" t="str">
        <f t="shared" si="8"/>
        <v/>
      </c>
      <c r="B187" s="27"/>
      <c r="C187" s="28" t="str">
        <f>IF(B187="","",_xlfn.TEXTJOIN(" ",TRUE,VLOOKUP(B187,Arkusz2!A:D,3,FALSE),$U$19))</f>
        <v/>
      </c>
      <c r="D187" s="29"/>
      <c r="E187" s="28" t="str">
        <f t="shared" si="6"/>
        <v/>
      </c>
      <c r="F187" s="28" t="str">
        <f>IF(AND(B187="",B186="",B185&lt;&gt;""),IFERROR(_xlfn.TEXTJOIN(" ",TRUE,SUM($S$16:S186),$U$19),0),IF(AND(B187="",B186&lt;&gt;""),$U$16,IF(B187&lt;&gt;"",_xlfn.TEXTJOIN("",TRUE,$U$20,"%"),"")))</f>
        <v/>
      </c>
      <c r="G187" s="28" t="str">
        <f>IF(AND(B187="",B186="",B185&lt;&gt;""),IFERROR(_xlfn.TEXTJOIN(" ",TRUE,SUM($S$16:S186)*($U$20/100),$U$19),0),IF(AND(B187="",B186&lt;&gt;""),$U$17,IF(B187&lt;&gt;"",_xlfn.TEXTJOIN(" ",TRUE,T187*D187*$U$20/100,$U$19),"")))</f>
        <v/>
      </c>
      <c r="H187" s="28" t="str">
        <f>IF(AND(B187="",B186="",B185&lt;&gt;""),_xlfn.TEXTJOIN(" ",TRUE,SUM($S$16:S186)*(1+$U$20/100),$U$19),IF(AND(B187="",B186&lt;&gt;""),$U$18,IF(B187&lt;&gt;"",_xlfn.TEXTJOIN(" ",TRUE,T187*D187*(1+$U$20/100),$U$19),"")))</f>
        <v/>
      </c>
      <c r="S187">
        <f t="shared" si="7"/>
        <v>0</v>
      </c>
      <c r="T187">
        <f>IF(B187="",0,VLOOKUP(B187,Arkusz2!A:D,3,FALSE))</f>
        <v>0</v>
      </c>
    </row>
    <row r="188" spans="1:20" x14ac:dyDescent="0.25">
      <c r="A188" s="26" t="str">
        <f t="shared" si="8"/>
        <v/>
      </c>
      <c r="B188" s="27"/>
      <c r="C188" s="28" t="str">
        <f>IF(B188="","",_xlfn.TEXTJOIN(" ",TRUE,VLOOKUP(B188,Arkusz2!A:D,3,FALSE),$U$19))</f>
        <v/>
      </c>
      <c r="D188" s="29"/>
      <c r="E188" s="28" t="str">
        <f t="shared" si="6"/>
        <v/>
      </c>
      <c r="F188" s="28" t="str">
        <f>IF(AND(B188="",B187="",B186&lt;&gt;""),IFERROR(_xlfn.TEXTJOIN(" ",TRUE,SUM($S$16:S187),$U$19),0),IF(AND(B188="",B187&lt;&gt;""),$U$16,IF(B188&lt;&gt;"",_xlfn.TEXTJOIN("",TRUE,$U$20,"%"),"")))</f>
        <v/>
      </c>
      <c r="G188" s="28" t="str">
        <f>IF(AND(B188="",B187="",B186&lt;&gt;""),IFERROR(_xlfn.TEXTJOIN(" ",TRUE,SUM($S$16:S187)*($U$20/100),$U$19),0),IF(AND(B188="",B187&lt;&gt;""),$U$17,IF(B188&lt;&gt;"",_xlfn.TEXTJOIN(" ",TRUE,T188*D188*$U$20/100,$U$19),"")))</f>
        <v/>
      </c>
      <c r="H188" s="28" t="str">
        <f>IF(AND(B188="",B187="",B186&lt;&gt;""),_xlfn.TEXTJOIN(" ",TRUE,SUM($S$16:S187)*(1+$U$20/100),$U$19),IF(AND(B188="",B187&lt;&gt;""),$U$18,IF(B188&lt;&gt;"",_xlfn.TEXTJOIN(" ",TRUE,T188*D188*(1+$U$20/100),$U$19),"")))</f>
        <v/>
      </c>
      <c r="S188">
        <f t="shared" si="7"/>
        <v>0</v>
      </c>
      <c r="T188">
        <f>IF(B188="",0,VLOOKUP(B188,Arkusz2!A:D,3,FALSE))</f>
        <v>0</v>
      </c>
    </row>
    <row r="189" spans="1:20" x14ac:dyDescent="0.25">
      <c r="A189" s="26" t="str">
        <f t="shared" si="8"/>
        <v/>
      </c>
      <c r="B189" s="27"/>
      <c r="C189" s="28" t="str">
        <f>IF(B189="","",_xlfn.TEXTJOIN(" ",TRUE,VLOOKUP(B189,Arkusz2!A:D,3,FALSE),$U$19))</f>
        <v/>
      </c>
      <c r="D189" s="29"/>
      <c r="E189" s="28" t="str">
        <f t="shared" si="6"/>
        <v/>
      </c>
      <c r="F189" s="28" t="str">
        <f>IF(AND(B189="",B188="",B187&lt;&gt;""),IFERROR(_xlfn.TEXTJOIN(" ",TRUE,SUM($S$16:S188),$U$19),0),IF(AND(B189="",B188&lt;&gt;""),$U$16,IF(B189&lt;&gt;"",_xlfn.TEXTJOIN("",TRUE,$U$20,"%"),"")))</f>
        <v/>
      </c>
      <c r="G189" s="28" t="str">
        <f>IF(AND(B189="",B188="",B187&lt;&gt;""),IFERROR(_xlfn.TEXTJOIN(" ",TRUE,SUM($S$16:S188)*($U$20/100),$U$19),0),IF(AND(B189="",B188&lt;&gt;""),$U$17,IF(B189&lt;&gt;"",_xlfn.TEXTJOIN(" ",TRUE,T189*D189*$U$20/100,$U$19),"")))</f>
        <v/>
      </c>
      <c r="H189" s="28" t="str">
        <f>IF(AND(B189="",B188="",B187&lt;&gt;""),_xlfn.TEXTJOIN(" ",TRUE,SUM($S$16:S188)*(1+$U$20/100),$U$19),IF(AND(B189="",B188&lt;&gt;""),$U$18,IF(B189&lt;&gt;"",_xlfn.TEXTJOIN(" ",TRUE,T189*D189*(1+$U$20/100),$U$19),"")))</f>
        <v/>
      </c>
      <c r="S189">
        <f t="shared" si="7"/>
        <v>0</v>
      </c>
      <c r="T189">
        <f>IF(B189="",0,VLOOKUP(B189,Arkusz2!A:D,3,FALSE))</f>
        <v>0</v>
      </c>
    </row>
    <row r="190" spans="1:20" x14ac:dyDescent="0.25">
      <c r="A190" s="26" t="str">
        <f t="shared" si="8"/>
        <v/>
      </c>
      <c r="B190" s="27"/>
      <c r="C190" s="28" t="str">
        <f>IF(B190="","",_xlfn.TEXTJOIN(" ",TRUE,VLOOKUP(B190,Arkusz2!A:D,3,FALSE),$U$19))</f>
        <v/>
      </c>
      <c r="D190" s="29"/>
      <c r="E190" s="28" t="str">
        <f t="shared" si="6"/>
        <v/>
      </c>
      <c r="F190" s="28" t="str">
        <f>IF(AND(B190="",B189="",B188&lt;&gt;""),IFERROR(_xlfn.TEXTJOIN(" ",TRUE,SUM($S$16:S189),$U$19),0),IF(AND(B190="",B189&lt;&gt;""),$U$16,IF(B190&lt;&gt;"",_xlfn.TEXTJOIN("",TRUE,$U$20,"%"),"")))</f>
        <v/>
      </c>
      <c r="G190" s="28" t="str">
        <f>IF(AND(B190="",B189="",B188&lt;&gt;""),IFERROR(_xlfn.TEXTJOIN(" ",TRUE,SUM($S$16:S189)*($U$20/100),$U$19),0),IF(AND(B190="",B189&lt;&gt;""),$U$17,IF(B190&lt;&gt;"",_xlfn.TEXTJOIN(" ",TRUE,T190*D190*$U$20/100,$U$19),"")))</f>
        <v/>
      </c>
      <c r="H190" s="28" t="str">
        <f>IF(AND(B190="",B189="",B188&lt;&gt;""),_xlfn.TEXTJOIN(" ",TRUE,SUM($S$16:S189)*(1+$U$20/100),$U$19),IF(AND(B190="",B189&lt;&gt;""),$U$18,IF(B190&lt;&gt;"",_xlfn.TEXTJOIN(" ",TRUE,T190*D190*(1+$U$20/100),$U$19),"")))</f>
        <v/>
      </c>
      <c r="S190">
        <f t="shared" si="7"/>
        <v>0</v>
      </c>
      <c r="T190">
        <f>IF(B190="",0,VLOOKUP(B190,Arkusz2!A:D,3,FALSE))</f>
        <v>0</v>
      </c>
    </row>
    <row r="191" spans="1:20" x14ac:dyDescent="0.25">
      <c r="A191" s="26" t="str">
        <f t="shared" si="8"/>
        <v/>
      </c>
      <c r="B191" s="27"/>
      <c r="C191" s="28" t="str">
        <f>IF(B191="","",_xlfn.TEXTJOIN(" ",TRUE,VLOOKUP(B191,Arkusz2!A:D,3,FALSE),$U$19))</f>
        <v/>
      </c>
      <c r="D191" s="29"/>
      <c r="E191" s="28" t="str">
        <f t="shared" si="6"/>
        <v/>
      </c>
      <c r="F191" s="28" t="str">
        <f>IF(AND(B191="",B190="",B189&lt;&gt;""),IFERROR(_xlfn.TEXTJOIN(" ",TRUE,SUM($S$16:S190),$U$19),0),IF(AND(B191="",B190&lt;&gt;""),$U$16,IF(B191&lt;&gt;"",_xlfn.TEXTJOIN("",TRUE,$U$20,"%"),"")))</f>
        <v/>
      </c>
      <c r="G191" s="28" t="str">
        <f>IF(AND(B191="",B190="",B189&lt;&gt;""),IFERROR(_xlfn.TEXTJOIN(" ",TRUE,SUM($S$16:S190)*($U$20/100),$U$19),0),IF(AND(B191="",B190&lt;&gt;""),$U$17,IF(B191&lt;&gt;"",_xlfn.TEXTJOIN(" ",TRUE,T191*D191*$U$20/100,$U$19),"")))</f>
        <v/>
      </c>
      <c r="H191" s="28" t="str">
        <f>IF(AND(B191="",B190="",B189&lt;&gt;""),_xlfn.TEXTJOIN(" ",TRUE,SUM($S$16:S190)*(1+$U$20/100),$U$19),IF(AND(B191="",B190&lt;&gt;""),$U$18,IF(B191&lt;&gt;"",_xlfn.TEXTJOIN(" ",TRUE,T191*D191*(1+$U$20/100),$U$19),"")))</f>
        <v/>
      </c>
      <c r="S191">
        <f t="shared" si="7"/>
        <v>0</v>
      </c>
      <c r="T191">
        <f>IF(B191="",0,VLOOKUP(B191,Arkusz2!A:D,3,FALSE))</f>
        <v>0</v>
      </c>
    </row>
    <row r="192" spans="1:20" x14ac:dyDescent="0.25">
      <c r="A192" s="26" t="str">
        <f t="shared" si="8"/>
        <v/>
      </c>
      <c r="B192" s="27"/>
      <c r="C192" s="28" t="str">
        <f>IF(B192="","",_xlfn.TEXTJOIN(" ",TRUE,VLOOKUP(B192,Arkusz2!A:D,3,FALSE),$U$19))</f>
        <v/>
      </c>
      <c r="D192" s="29"/>
      <c r="E192" s="28" t="str">
        <f t="shared" si="6"/>
        <v/>
      </c>
      <c r="F192" s="28" t="str">
        <f>IF(AND(B192="",B191="",B190&lt;&gt;""),IFERROR(_xlfn.TEXTJOIN(" ",TRUE,SUM($S$16:S191),$U$19),0),IF(AND(B192="",B191&lt;&gt;""),$U$16,IF(B192&lt;&gt;"",_xlfn.TEXTJOIN("",TRUE,$U$20,"%"),"")))</f>
        <v/>
      </c>
      <c r="G192" s="28" t="str">
        <f>IF(AND(B192="",B191="",B190&lt;&gt;""),IFERROR(_xlfn.TEXTJOIN(" ",TRUE,SUM($S$16:S191)*($U$20/100),$U$19),0),IF(AND(B192="",B191&lt;&gt;""),$U$17,IF(B192&lt;&gt;"",_xlfn.TEXTJOIN(" ",TRUE,T192*D192*$U$20/100,$U$19),"")))</f>
        <v/>
      </c>
      <c r="H192" s="28" t="str">
        <f>IF(AND(B192="",B191="",B190&lt;&gt;""),_xlfn.TEXTJOIN(" ",TRUE,SUM($S$16:S191)*(1+$U$20/100),$U$19),IF(AND(B192="",B191&lt;&gt;""),$U$18,IF(B192&lt;&gt;"",_xlfn.TEXTJOIN(" ",TRUE,T192*D192*(1+$U$20/100),$U$19),"")))</f>
        <v/>
      </c>
      <c r="S192">
        <f t="shared" si="7"/>
        <v>0</v>
      </c>
      <c r="T192">
        <f>IF(B192="",0,VLOOKUP(B192,Arkusz2!A:D,3,FALSE))</f>
        <v>0</v>
      </c>
    </row>
    <row r="193" spans="1:20" x14ac:dyDescent="0.25">
      <c r="A193" s="26" t="str">
        <f t="shared" si="8"/>
        <v/>
      </c>
      <c r="B193" s="27"/>
      <c r="C193" s="28" t="str">
        <f>IF(B193="","",_xlfn.TEXTJOIN(" ",TRUE,VLOOKUP(B193,Arkusz2!A:D,3,FALSE),$U$19))</f>
        <v/>
      </c>
      <c r="D193" s="29"/>
      <c r="E193" s="28" t="str">
        <f t="shared" si="6"/>
        <v/>
      </c>
      <c r="F193" s="28" t="str">
        <f>IF(AND(B193="",B192="",B191&lt;&gt;""),IFERROR(_xlfn.TEXTJOIN(" ",TRUE,SUM($S$16:S192),$U$19),0),IF(AND(B193="",B192&lt;&gt;""),$U$16,IF(B193&lt;&gt;"",_xlfn.TEXTJOIN("",TRUE,$U$20,"%"),"")))</f>
        <v/>
      </c>
      <c r="G193" s="28" t="str">
        <f>IF(AND(B193="",B192="",B191&lt;&gt;""),IFERROR(_xlfn.TEXTJOIN(" ",TRUE,SUM($S$16:S192)*($U$20/100),$U$19),0),IF(AND(B193="",B192&lt;&gt;""),$U$17,IF(B193&lt;&gt;"",_xlfn.TEXTJOIN(" ",TRUE,T193*D193*$U$20/100,$U$19),"")))</f>
        <v/>
      </c>
      <c r="H193" s="28" t="str">
        <f>IF(AND(B193="",B192="",B191&lt;&gt;""),_xlfn.TEXTJOIN(" ",TRUE,SUM($S$16:S192)*(1+$U$20/100),$U$19),IF(AND(B193="",B192&lt;&gt;""),$U$18,IF(B193&lt;&gt;"",_xlfn.TEXTJOIN(" ",TRUE,T193*D193*(1+$U$20/100),$U$19),"")))</f>
        <v/>
      </c>
      <c r="S193">
        <f t="shared" si="7"/>
        <v>0</v>
      </c>
      <c r="T193">
        <f>IF(B193="",0,VLOOKUP(B193,Arkusz2!A:D,3,FALSE))</f>
        <v>0</v>
      </c>
    </row>
    <row r="194" spans="1:20" x14ac:dyDescent="0.25">
      <c r="A194" s="26" t="str">
        <f t="shared" si="8"/>
        <v/>
      </c>
      <c r="B194" s="27"/>
      <c r="C194" s="28" t="str">
        <f>IF(B194="","",_xlfn.TEXTJOIN(" ",TRUE,VLOOKUP(B194,Arkusz2!A:D,3,FALSE),$U$19))</f>
        <v/>
      </c>
      <c r="D194" s="29"/>
      <c r="E194" s="28" t="str">
        <f t="shared" si="6"/>
        <v/>
      </c>
      <c r="F194" s="28" t="str">
        <f>IF(AND(B194="",B193="",B192&lt;&gt;""),IFERROR(_xlfn.TEXTJOIN(" ",TRUE,SUM($S$16:S193),$U$19),0),IF(AND(B194="",B193&lt;&gt;""),$U$16,IF(B194&lt;&gt;"",_xlfn.TEXTJOIN("",TRUE,$U$20,"%"),"")))</f>
        <v/>
      </c>
      <c r="G194" s="28" t="str">
        <f>IF(AND(B194="",B193="",B192&lt;&gt;""),IFERROR(_xlfn.TEXTJOIN(" ",TRUE,SUM($S$16:S193)*($U$20/100),$U$19),0),IF(AND(B194="",B193&lt;&gt;""),$U$17,IF(B194&lt;&gt;"",_xlfn.TEXTJOIN(" ",TRUE,T194*D194*$U$20/100,$U$19),"")))</f>
        <v/>
      </c>
      <c r="H194" s="28" t="str">
        <f>IF(AND(B194="",B193="",B192&lt;&gt;""),_xlfn.TEXTJOIN(" ",TRUE,SUM($S$16:S193)*(1+$U$20/100),$U$19),IF(AND(B194="",B193&lt;&gt;""),$U$18,IF(B194&lt;&gt;"",_xlfn.TEXTJOIN(" ",TRUE,T194*D194*(1+$U$20/100),$U$19),"")))</f>
        <v/>
      </c>
      <c r="S194">
        <f t="shared" si="7"/>
        <v>0</v>
      </c>
      <c r="T194">
        <f>IF(B194="",0,VLOOKUP(B194,Arkusz2!A:D,3,FALSE))</f>
        <v>0</v>
      </c>
    </row>
    <row r="195" spans="1:20" x14ac:dyDescent="0.25">
      <c r="B195" s="27"/>
      <c r="C195" s="28" t="str">
        <f>IF(B195="","",_xlfn.TEXTJOIN(" ",TRUE,VLOOKUP(B195,Arkusz2!A:D,3,FALSE),$U$19))</f>
        <v/>
      </c>
      <c r="D195" s="29"/>
      <c r="E195" s="28" t="str">
        <f t="shared" si="6"/>
        <v/>
      </c>
      <c r="F195" s="28" t="str">
        <f>IF(AND(B195="",B194="",B193&lt;&gt;""),IFERROR(_xlfn.TEXTJOIN(" ",TRUE,SUM($S$16:S194),$U$19),0),IF(AND(B195="",B194&lt;&gt;""),$U$16,IF(B195&lt;&gt;"",_xlfn.TEXTJOIN("",TRUE,$U$20,"%"),"")))</f>
        <v/>
      </c>
      <c r="G195" s="28" t="str">
        <f>IF(AND(B195="",B194="",B193&lt;&gt;""),IFERROR(_xlfn.TEXTJOIN(" ",TRUE,SUM($S$16:S194)*($U$20/100),$U$19),0),IF(AND(B195="",B194&lt;&gt;""),$U$17,IF(B195&lt;&gt;"",_xlfn.TEXTJOIN(" ",TRUE,T195*D195*$U$20/100,$U$19),"")))</f>
        <v/>
      </c>
      <c r="H195" s="28" t="str">
        <f>IF(AND(B195="",B194="",B193&lt;&gt;""),_xlfn.TEXTJOIN(" ",TRUE,SUM($S$16:S194)*(1+$U$20/100),$U$19),IF(AND(B195="",B194&lt;&gt;""),$U$18,IF(B195&lt;&gt;"",_xlfn.TEXTJOIN(" ",TRUE,T195*D195*(1+$U$20/100),$U$19),"")))</f>
        <v/>
      </c>
      <c r="S195">
        <f t="shared" si="7"/>
        <v>0</v>
      </c>
      <c r="T195">
        <f>IF(B195="",0,VLOOKUP(B195,Arkusz2!A:D,3,FALSE))</f>
        <v>0</v>
      </c>
    </row>
    <row r="196" spans="1:20" x14ac:dyDescent="0.25">
      <c r="B196" s="27"/>
      <c r="C196" s="28" t="str">
        <f>IF(B196="","",_xlfn.TEXTJOIN(" ",TRUE,VLOOKUP(B196,Arkusz2!A:D,3,FALSE),$U$19))</f>
        <v/>
      </c>
      <c r="D196" s="29"/>
      <c r="E196" s="28" t="str">
        <f t="shared" si="6"/>
        <v/>
      </c>
      <c r="F196" s="28" t="str">
        <f>IF(AND(B196="",B195="",B194&lt;&gt;""),IFERROR(_xlfn.TEXTJOIN(" ",TRUE,SUM($S$16:S195),$U$19),0),IF(AND(B196="",B195&lt;&gt;""),$U$16,IF(B196&lt;&gt;"",_xlfn.TEXTJOIN("",TRUE,$U$20,"%"),"")))</f>
        <v/>
      </c>
      <c r="G196" s="28" t="str">
        <f>IF(AND(B196="",B195="",B194&lt;&gt;""),IFERROR(_xlfn.TEXTJOIN(" ",TRUE,SUM($S$16:S195)*($U$20/100),$U$19),0),IF(AND(B196="",B195&lt;&gt;""),$U$17,IF(B196&lt;&gt;"",_xlfn.TEXTJOIN(" ",TRUE,T196*D196*$U$20/100,$U$19),"")))</f>
        <v/>
      </c>
      <c r="H196" s="28" t="str">
        <f>IF(AND(B196="",B195="",B194&lt;&gt;""),_xlfn.TEXTJOIN(" ",TRUE,SUM($S$16:S195)*(1+$U$20/100),$U$19),IF(AND(B196="",B195&lt;&gt;""),$U$18,IF(B196&lt;&gt;"",_xlfn.TEXTJOIN(" ",TRUE,T196*D196*(1+$U$20/100),$U$19),"")))</f>
        <v/>
      </c>
      <c r="S196">
        <f t="shared" si="7"/>
        <v>0</v>
      </c>
      <c r="T196">
        <f>IF(B196="",0,VLOOKUP(B196,Arkusz2!A:D,3,FALSE))</f>
        <v>0</v>
      </c>
    </row>
    <row r="197" spans="1:20" x14ac:dyDescent="0.25">
      <c r="B197" s="27"/>
      <c r="C197" s="28"/>
      <c r="D197" s="29"/>
      <c r="E197" s="28"/>
      <c r="F197" s="28" t="str">
        <f>IF(AND(B197="",B196="",B195&lt;&gt;""),_xlfn.TEXTJOIN(" ",TRUE,SUM($S$16:S197),$U$19),IF(AND(B197="",B196&lt;&gt;""),$U$16,IF(B197&lt;&gt;"",_xlfn.TEXTJOIN("",TRUE,$U$20,"%"),"")))</f>
        <v/>
      </c>
      <c r="G197" s="28" t="str">
        <f>IF(AND(B197="",B196="",B195&lt;&gt;""),_xlfn.TEXTJOIN(" ",TRUE,SUM($S$16:S197)*($U$20/100),$U$19),IF(AND(B197="",B196&lt;&gt;""),$U$17,IF(B197&lt;&gt;"",_xlfn.TEXTJOIN(" ",TRUE,T197*D197*$U$20/100,$U$19),"")))</f>
        <v/>
      </c>
      <c r="H197" s="28" t="str">
        <f>IF(AND(B197="",B196="",B195&lt;&gt;""),_xlfn.TEXTJOIN(" ",TRUE,SUM($S$16:S197)*(1+$U$20/100),$U$19),IF(AND(B197="",B196&lt;&gt;""),$U$18,IF(B197&lt;&gt;"",_xlfn.TEXTJOIN(" ",TRUE,T197*D197*(1+$U$20/100),$U$19),"")))</f>
        <v/>
      </c>
      <c r="T197" t="str">
        <f>IF(B197="","",VLOOKUP(B197,Arkusz2!A:D,3,FALSE))</f>
        <v/>
      </c>
    </row>
    <row r="198" spans="1:20" x14ac:dyDescent="0.25">
      <c r="B198" s="27"/>
      <c r="C198" s="28"/>
      <c r="D198" s="29"/>
      <c r="E198" s="28"/>
      <c r="F198" s="28" t="str">
        <f>IF(AND(B198="",B197="",B196&lt;&gt;""),SUM($E$16:E197),IF(AND(B198="",B197&lt;&gt;""),$U$16,IF(B198&lt;&gt;"",_xlfn.TEXTJOIN("",TRUE,$U$20,"%"),"")))</f>
        <v/>
      </c>
      <c r="G198" s="28" t="str">
        <f>IF(AND(B198="",B197="",B196&lt;&gt;""),SUM($G$16:G197),IF(AND(B198="",B197&lt;&gt;""),$U$17,IF(B198&lt;&gt;"",_xlfn.TEXTJOIN(" ",TRUE,T198*D198*$U$20/100,$U$19),"")))</f>
        <v/>
      </c>
      <c r="H198" s="28"/>
    </row>
    <row r="199" spans="1:20" x14ac:dyDescent="0.25">
      <c r="B199" s="27"/>
      <c r="C199" s="28"/>
      <c r="D199" s="29"/>
      <c r="E199" s="28"/>
      <c r="F199" s="28" t="str">
        <f>IF(AND(B199="",B198="",B197&lt;&gt;""),SUM($E$16:E198),IF(AND(B199="",B198&lt;&gt;""),$U$16,IF(B199&lt;&gt;"",_xlfn.TEXTJOIN("",TRUE,$U$20,"%"),"")))</f>
        <v/>
      </c>
      <c r="G199" s="28" t="str">
        <f>IF(AND(B199="",B198="",B197&lt;&gt;""),SUM($G$16:G198),IF(AND(B199="",B198&lt;&gt;""),$U$17,IF(B199&lt;&gt;"",_xlfn.TEXTJOIN(" ",TRUE,T199*D199*$U$20/100,$U$19),"")))</f>
        <v/>
      </c>
      <c r="H199" s="28"/>
    </row>
    <row r="200" spans="1:20" x14ac:dyDescent="0.25">
      <c r="B200" s="27"/>
      <c r="C200" s="28"/>
      <c r="D200" s="29"/>
      <c r="E200" s="28"/>
      <c r="F200" s="28"/>
      <c r="G200" s="28" t="str">
        <f>IF(AND(B200="",B199="",B198&lt;&gt;""),SUM($G$16:G199),IF(AND(B200="",B199&lt;&gt;""),$U$17,IF(B200&lt;&gt;"",_xlfn.TEXTJOIN(" ",TRUE,T200*D200*$U$20/100,$U$19),"")))</f>
        <v/>
      </c>
      <c r="H200" s="28"/>
    </row>
    <row r="201" spans="1:20" x14ac:dyDescent="0.25">
      <c r="B201" s="27"/>
      <c r="C201" s="28"/>
      <c r="D201" s="29"/>
      <c r="E201" s="28"/>
      <c r="F201" s="28"/>
      <c r="G201" s="28"/>
      <c r="H201" s="28"/>
    </row>
    <row r="202" spans="1:20" x14ac:dyDescent="0.25">
      <c r="B202" s="27"/>
      <c r="C202" s="28"/>
      <c r="D202" s="29"/>
      <c r="E202" s="28"/>
      <c r="F202" s="28"/>
      <c r="G202" s="28"/>
      <c r="H202" s="28"/>
    </row>
    <row r="203" spans="1:20" x14ac:dyDescent="0.25">
      <c r="B203" s="27"/>
      <c r="C203" s="28"/>
      <c r="D203" s="29"/>
      <c r="E203" s="28"/>
      <c r="F203" s="28"/>
      <c r="G203" s="28"/>
      <c r="H203" s="28"/>
    </row>
    <row r="204" spans="1:20" x14ac:dyDescent="0.25">
      <c r="B204" s="27"/>
      <c r="C204" s="28"/>
      <c r="D204" s="29"/>
      <c r="E204" s="28"/>
      <c r="F204" s="28"/>
      <c r="G204" s="28"/>
      <c r="H204" s="28"/>
    </row>
    <row r="205" spans="1:20" x14ac:dyDescent="0.25">
      <c r="B205" s="27"/>
      <c r="C205" s="28"/>
      <c r="D205" s="29"/>
      <c r="E205" s="28"/>
      <c r="F205" s="28"/>
      <c r="G205" s="28"/>
      <c r="H205" s="28"/>
    </row>
    <row r="206" spans="1:20" x14ac:dyDescent="0.25">
      <c r="B206" s="27"/>
      <c r="C206" s="28"/>
      <c r="D206" s="29"/>
      <c r="E206" s="28"/>
      <c r="F206" s="28"/>
      <c r="G206" s="28"/>
      <c r="H206" s="28"/>
    </row>
    <row r="207" spans="1:20" x14ac:dyDescent="0.25">
      <c r="B207" s="27"/>
      <c r="C207" s="28"/>
      <c r="D207" s="29"/>
      <c r="E207" s="28"/>
      <c r="F207" s="28"/>
      <c r="G207" s="28"/>
      <c r="H207" s="28"/>
    </row>
    <row r="208" spans="1:20" x14ac:dyDescent="0.25">
      <c r="B208" s="27"/>
      <c r="C208" s="28"/>
      <c r="D208" s="29"/>
      <c r="E208" s="28"/>
      <c r="F208" s="28"/>
      <c r="G208" s="28"/>
      <c r="H208" s="28"/>
    </row>
    <row r="209" spans="2:8" x14ac:dyDescent="0.25">
      <c r="B209" s="27"/>
      <c r="C209" s="28"/>
      <c r="D209" s="29"/>
      <c r="E209" s="28"/>
      <c r="F209" s="28"/>
      <c r="G209" s="28"/>
      <c r="H209" s="28"/>
    </row>
    <row r="210" spans="2:8" x14ac:dyDescent="0.25">
      <c r="B210" s="27"/>
      <c r="C210" s="28"/>
      <c r="D210" s="29"/>
      <c r="E210" s="28"/>
      <c r="F210" s="28"/>
      <c r="G210" s="28"/>
      <c r="H210" s="28"/>
    </row>
    <row r="211" spans="2:8" x14ac:dyDescent="0.25">
      <c r="B211" s="27"/>
      <c r="C211" s="28"/>
      <c r="D211" s="29"/>
      <c r="E211" s="28"/>
      <c r="F211" s="28"/>
      <c r="G211" s="28"/>
      <c r="H211" s="28"/>
    </row>
    <row r="212" spans="2:8" x14ac:dyDescent="0.25">
      <c r="B212" s="27"/>
      <c r="C212" s="28"/>
      <c r="D212" s="29"/>
      <c r="E212" s="28"/>
      <c r="F212" s="28"/>
      <c r="G212" s="28"/>
      <c r="H212" s="28"/>
    </row>
    <row r="213" spans="2:8" x14ac:dyDescent="0.25">
      <c r="B213" s="27"/>
      <c r="C213" s="28"/>
      <c r="D213" s="29"/>
      <c r="E213" s="28"/>
      <c r="F213" s="28"/>
      <c r="G213" s="28"/>
      <c r="H213" s="28"/>
    </row>
    <row r="214" spans="2:8" x14ac:dyDescent="0.25">
      <c r="B214" s="27"/>
      <c r="C214" s="28"/>
      <c r="D214" s="29"/>
      <c r="E214" s="28"/>
      <c r="F214" s="28"/>
      <c r="G214" s="28"/>
      <c r="H214" s="28"/>
    </row>
    <row r="215" spans="2:8" x14ac:dyDescent="0.25">
      <c r="B215" s="27"/>
      <c r="C215" s="28"/>
      <c r="D215" s="29"/>
      <c r="E215" s="28"/>
      <c r="F215" s="28"/>
      <c r="G215" s="28"/>
      <c r="H215" s="28"/>
    </row>
    <row r="216" spans="2:8" x14ac:dyDescent="0.25">
      <c r="B216" s="27"/>
      <c r="C216" s="28"/>
      <c r="D216" s="29"/>
      <c r="E216" s="28"/>
      <c r="F216" s="28"/>
      <c r="G216" s="28"/>
      <c r="H216" s="28"/>
    </row>
    <row r="217" spans="2:8" x14ac:dyDescent="0.25">
      <c r="B217" s="27"/>
      <c r="C217" s="28"/>
      <c r="D217" s="29"/>
      <c r="E217" s="28"/>
      <c r="F217" s="28"/>
      <c r="G217" s="28"/>
      <c r="H217" s="28"/>
    </row>
    <row r="218" spans="2:8" x14ac:dyDescent="0.25">
      <c r="B218" s="27"/>
      <c r="C218" s="28"/>
      <c r="D218" s="29"/>
      <c r="E218" s="28"/>
      <c r="F218" s="28"/>
      <c r="G218" s="28"/>
      <c r="H218" s="28"/>
    </row>
    <row r="219" spans="2:8" x14ac:dyDescent="0.25">
      <c r="B219" s="27"/>
      <c r="C219" s="28"/>
      <c r="D219" s="29"/>
      <c r="E219" s="28"/>
      <c r="F219" s="28"/>
      <c r="G219" s="28"/>
      <c r="H219" s="28"/>
    </row>
    <row r="220" spans="2:8" x14ac:dyDescent="0.25">
      <c r="B220" s="27"/>
      <c r="C220" s="28"/>
      <c r="D220" s="29"/>
      <c r="E220" s="28"/>
      <c r="F220" s="28"/>
      <c r="G220" s="28"/>
      <c r="H220" s="28"/>
    </row>
    <row r="221" spans="2:8" x14ac:dyDescent="0.25">
      <c r="B221" s="27"/>
      <c r="C221" s="28"/>
      <c r="D221" s="29"/>
      <c r="E221" s="28"/>
      <c r="F221" s="28"/>
      <c r="G221" s="28"/>
      <c r="H221" s="28"/>
    </row>
    <row r="222" spans="2:8" x14ac:dyDescent="0.25">
      <c r="B222" s="27"/>
      <c r="C222" s="28"/>
      <c r="D222" s="29"/>
      <c r="E222" s="28"/>
      <c r="F222" s="28"/>
      <c r="G222" s="28"/>
      <c r="H222" s="28"/>
    </row>
    <row r="223" spans="2:8" x14ac:dyDescent="0.25">
      <c r="B223" s="27"/>
      <c r="C223" s="28"/>
      <c r="D223" s="29"/>
      <c r="E223" s="28"/>
      <c r="F223" s="28"/>
      <c r="G223" s="28"/>
      <c r="H223" s="28"/>
    </row>
    <row r="224" spans="2:8" x14ac:dyDescent="0.25">
      <c r="B224" s="27"/>
      <c r="C224" s="28"/>
      <c r="D224" s="29"/>
      <c r="E224" s="28"/>
      <c r="F224" s="28"/>
      <c r="G224" s="28"/>
      <c r="H224" s="28"/>
    </row>
    <row r="225" spans="2:8" x14ac:dyDescent="0.25">
      <c r="B225" s="27"/>
      <c r="C225" s="28"/>
      <c r="D225" s="29"/>
      <c r="E225" s="28"/>
      <c r="F225" s="28"/>
      <c r="G225" s="28"/>
      <c r="H225" s="28"/>
    </row>
    <row r="226" spans="2:8" x14ac:dyDescent="0.25">
      <c r="B226" s="27"/>
      <c r="C226" s="28"/>
    </row>
  </sheetData>
  <mergeCells count="8">
    <mergeCell ref="A1:H6"/>
    <mergeCell ref="A13:H14"/>
    <mergeCell ref="A8:H8"/>
    <mergeCell ref="A7:H7"/>
    <mergeCell ref="A9:H9"/>
    <mergeCell ref="A10:H10"/>
    <mergeCell ref="A11:H11"/>
    <mergeCell ref="A12:H12"/>
  </mergeCells>
  <conditionalFormatting sqref="A15:H190">
    <cfRule type="notContainsBlanks" dxfId="0" priority="3">
      <formula>LEN(TRIM(A15))&gt;0</formula>
    </cfRule>
  </conditionalFormatting>
  <dataValidations count="1">
    <dataValidation type="whole" operator="lessThan" allowBlank="1" showInputMessage="1" showErrorMessage="1" sqref="D16:D195" xr:uid="{666E182F-3718-43A5-8BF7-6916B939CFBD}">
      <formula1>999</formula1>
    </dataValidation>
  </dataValidations>
  <hyperlinks>
    <hyperlink ref="A8" r:id="rId1" xr:uid="{38AC9FE9-6D4B-412C-BEBB-20FD8C0E20F9}"/>
    <hyperlink ref="A10" r:id="rId2" xr:uid="{E4F7D670-9247-4B0A-A1DC-0586C4AE7561}"/>
    <hyperlink ref="A12" r:id="rId3" xr:uid="{3D59898E-BD18-4EC4-91EE-736F50CC6484}"/>
  </hyperlinks>
  <pageMargins left="0.70866141732283472" right="0.70866141732283472" top="0.74803149606299213" bottom="0.74803149606299213" header="0.31496062992125984" footer="0.31496062992125984"/>
  <pageSetup paperSize="9" scale="99" fitToHeight="0" orientation="portrait" horizontalDpi="4294967295" verticalDpi="4294967295" r:id="rId4"/>
  <drawing r:id="rId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722E06E-7E4C-457D-AF43-9618D4083D18}">
          <x14:formula1>
            <xm:f>Arkusz2!$A$1:$A$177</xm:f>
          </x14:formula1>
          <xm:sqref>B16:B195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3ECC9-0F64-47E1-A5CE-ABFC91A7DD7F}">
  <sheetPr codeName="Arkusz2"/>
  <dimension ref="A1:D169"/>
  <sheetViews>
    <sheetView workbookViewId="0">
      <selection sqref="A1:D1048576"/>
    </sheetView>
  </sheetViews>
  <sheetFormatPr defaultRowHeight="15.75" x14ac:dyDescent="0.25"/>
  <cols>
    <col min="1" max="1" width="21.7109375" style="38" customWidth="1"/>
    <col min="2" max="2" width="51.7109375" style="39" customWidth="1"/>
    <col min="3" max="3" width="8.140625" style="40" customWidth="1"/>
    <col min="4" max="4" width="4.28515625" style="41" customWidth="1"/>
  </cols>
  <sheetData>
    <row r="1" spans="1:4" ht="63" x14ac:dyDescent="0.25">
      <c r="A1" s="1" t="s">
        <v>336</v>
      </c>
      <c r="B1" s="4" t="s">
        <v>337</v>
      </c>
      <c r="C1" s="21">
        <v>638</v>
      </c>
      <c r="D1" s="2" t="s">
        <v>3</v>
      </c>
    </row>
    <row r="2" spans="1:4" ht="63" x14ac:dyDescent="0.25">
      <c r="A2" s="11" t="s">
        <v>1</v>
      </c>
      <c r="B2" s="35" t="s">
        <v>2</v>
      </c>
      <c r="C2" s="36">
        <v>907</v>
      </c>
      <c r="D2" s="37" t="s">
        <v>3</v>
      </c>
    </row>
    <row r="3" spans="1:4" ht="47.25" x14ac:dyDescent="0.25">
      <c r="A3" s="3" t="s">
        <v>4</v>
      </c>
      <c r="B3" s="4" t="s">
        <v>5</v>
      </c>
      <c r="C3" s="21">
        <v>623</v>
      </c>
      <c r="D3" s="2" t="s">
        <v>3</v>
      </c>
    </row>
    <row r="4" spans="1:4" ht="63" x14ac:dyDescent="0.25">
      <c r="A4" s="1" t="s">
        <v>6</v>
      </c>
      <c r="B4" s="4" t="s">
        <v>7</v>
      </c>
      <c r="C4" s="21">
        <v>682</v>
      </c>
      <c r="D4" s="2" t="s">
        <v>3</v>
      </c>
    </row>
    <row r="5" spans="1:4" ht="63" x14ac:dyDescent="0.25">
      <c r="A5" s="1" t="s">
        <v>8</v>
      </c>
      <c r="B5" s="4" t="s">
        <v>9</v>
      </c>
      <c r="C5" s="21">
        <v>682</v>
      </c>
      <c r="D5" s="2" t="s">
        <v>3</v>
      </c>
    </row>
    <row r="6" spans="1:4" ht="63" x14ac:dyDescent="0.25">
      <c r="A6" s="1" t="s">
        <v>10</v>
      </c>
      <c r="B6" s="4" t="s">
        <v>11</v>
      </c>
      <c r="C6" s="21">
        <v>742</v>
      </c>
      <c r="D6" s="2" t="s">
        <v>3</v>
      </c>
    </row>
    <row r="7" spans="1:4" ht="78.75" x14ac:dyDescent="0.25">
      <c r="A7" s="1" t="s">
        <v>12</v>
      </c>
      <c r="B7" s="19" t="s">
        <v>13</v>
      </c>
      <c r="C7" s="21">
        <v>1528</v>
      </c>
      <c r="D7" s="2" t="s">
        <v>3</v>
      </c>
    </row>
    <row r="8" spans="1:4" ht="47.25" x14ac:dyDescent="0.25">
      <c r="A8" s="3" t="s">
        <v>14</v>
      </c>
      <c r="B8" s="4" t="s">
        <v>15</v>
      </c>
      <c r="C8" s="21">
        <v>1134</v>
      </c>
      <c r="D8" s="2" t="s">
        <v>3</v>
      </c>
    </row>
    <row r="9" spans="1:4" ht="63" x14ac:dyDescent="0.25">
      <c r="A9" s="1" t="s">
        <v>16</v>
      </c>
      <c r="B9" s="4" t="s">
        <v>17</v>
      </c>
      <c r="C9" s="22">
        <v>1218</v>
      </c>
      <c r="D9" s="2" t="s">
        <v>3</v>
      </c>
    </row>
    <row r="10" spans="1:4" ht="63" x14ac:dyDescent="0.25">
      <c r="A10" s="1" t="s">
        <v>18</v>
      </c>
      <c r="B10" s="4" t="s">
        <v>19</v>
      </c>
      <c r="C10" s="22">
        <v>1193</v>
      </c>
      <c r="D10" s="2" t="s">
        <v>3</v>
      </c>
    </row>
    <row r="11" spans="1:4" ht="63" x14ac:dyDescent="0.25">
      <c r="A11" s="3" t="s">
        <v>20</v>
      </c>
      <c r="B11" s="4" t="s">
        <v>21</v>
      </c>
      <c r="C11" s="22">
        <v>1276</v>
      </c>
      <c r="D11" s="2" t="s">
        <v>3</v>
      </c>
    </row>
    <row r="12" spans="1:4" ht="63" x14ac:dyDescent="0.25">
      <c r="A12" s="1" t="s">
        <v>338</v>
      </c>
      <c r="B12" s="4" t="s">
        <v>339</v>
      </c>
      <c r="C12" s="21">
        <v>860</v>
      </c>
      <c r="D12" s="2" t="s">
        <v>3</v>
      </c>
    </row>
    <row r="13" spans="1:4" ht="63" x14ac:dyDescent="0.25">
      <c r="A13" s="11" t="s">
        <v>22</v>
      </c>
      <c r="B13" s="35" t="s">
        <v>23</v>
      </c>
      <c r="C13" s="36">
        <v>1096</v>
      </c>
      <c r="D13" s="37" t="s">
        <v>3</v>
      </c>
    </row>
    <row r="14" spans="1:4" ht="47.25" x14ac:dyDescent="0.25">
      <c r="A14" s="3" t="s">
        <v>24</v>
      </c>
      <c r="B14" s="4" t="s">
        <v>25</v>
      </c>
      <c r="C14" s="21">
        <v>803</v>
      </c>
      <c r="D14" s="2" t="s">
        <v>3</v>
      </c>
    </row>
    <row r="15" spans="1:4" ht="47.25" x14ac:dyDescent="0.25">
      <c r="A15" s="1" t="s">
        <v>26</v>
      </c>
      <c r="B15" s="4" t="s">
        <v>27</v>
      </c>
      <c r="C15" s="21">
        <v>862</v>
      </c>
      <c r="D15" s="2" t="s">
        <v>3</v>
      </c>
    </row>
    <row r="16" spans="1:4" ht="63" x14ac:dyDescent="0.25">
      <c r="A16" s="1" t="s">
        <v>28</v>
      </c>
      <c r="B16" s="4" t="s">
        <v>29</v>
      </c>
      <c r="C16" s="21">
        <v>862</v>
      </c>
      <c r="D16" s="2" t="s">
        <v>3</v>
      </c>
    </row>
    <row r="17" spans="1:4" ht="63" x14ac:dyDescent="0.25">
      <c r="A17" s="1" t="s">
        <v>30</v>
      </c>
      <c r="B17" s="4" t="s">
        <v>31</v>
      </c>
      <c r="C17" s="21">
        <v>922</v>
      </c>
      <c r="D17" s="2" t="s">
        <v>3</v>
      </c>
    </row>
    <row r="18" spans="1:4" ht="78.75" x14ac:dyDescent="0.25">
      <c r="A18" s="1" t="s">
        <v>32</v>
      </c>
      <c r="B18" s="19" t="s">
        <v>33</v>
      </c>
      <c r="C18" s="21">
        <v>1724</v>
      </c>
      <c r="D18" s="2" t="s">
        <v>3</v>
      </c>
    </row>
    <row r="19" spans="1:4" ht="47.25" x14ac:dyDescent="0.25">
      <c r="A19" s="3" t="s">
        <v>34</v>
      </c>
      <c r="B19" s="4" t="s">
        <v>35</v>
      </c>
      <c r="C19" s="21">
        <v>1314</v>
      </c>
      <c r="D19" s="2" t="s">
        <v>3</v>
      </c>
    </row>
    <row r="20" spans="1:4" ht="63" x14ac:dyDescent="0.25">
      <c r="A20" s="1" t="s">
        <v>36</v>
      </c>
      <c r="B20" s="4" t="s">
        <v>37</v>
      </c>
      <c r="C20" s="22">
        <v>1398</v>
      </c>
      <c r="D20" s="2" t="s">
        <v>3</v>
      </c>
    </row>
    <row r="21" spans="1:4" ht="63" x14ac:dyDescent="0.25">
      <c r="A21" s="1" t="s">
        <v>38</v>
      </c>
      <c r="B21" s="4" t="s">
        <v>39</v>
      </c>
      <c r="C21" s="22">
        <v>1373</v>
      </c>
      <c r="D21" s="2" t="s">
        <v>3</v>
      </c>
    </row>
    <row r="22" spans="1:4" ht="78.75" x14ac:dyDescent="0.25">
      <c r="A22" s="3" t="s">
        <v>40</v>
      </c>
      <c r="B22" s="4" t="s">
        <v>41</v>
      </c>
      <c r="C22" s="22">
        <v>1456</v>
      </c>
      <c r="D22" s="2" t="s">
        <v>3</v>
      </c>
    </row>
    <row r="23" spans="1:4" ht="47.25" x14ac:dyDescent="0.25">
      <c r="A23" s="3" t="s">
        <v>42</v>
      </c>
      <c r="B23" s="4" t="s">
        <v>43</v>
      </c>
      <c r="C23" s="21">
        <v>166</v>
      </c>
      <c r="D23" s="2" t="s">
        <v>3</v>
      </c>
    </row>
    <row r="24" spans="1:4" ht="47.25" x14ac:dyDescent="0.25">
      <c r="A24" s="3" t="s">
        <v>44</v>
      </c>
      <c r="B24" s="4" t="s">
        <v>45</v>
      </c>
      <c r="C24" s="21">
        <v>200</v>
      </c>
      <c r="D24" s="2" t="s">
        <v>3</v>
      </c>
    </row>
    <row r="25" spans="1:4" ht="78.75" x14ac:dyDescent="0.25">
      <c r="A25" s="10" t="s">
        <v>340</v>
      </c>
      <c r="B25" s="4" t="s">
        <v>341</v>
      </c>
      <c r="C25" s="21">
        <v>822</v>
      </c>
      <c r="D25" s="2" t="s">
        <v>3</v>
      </c>
    </row>
    <row r="26" spans="1:4" ht="78.75" x14ac:dyDescent="0.25">
      <c r="A26" s="10" t="s">
        <v>342</v>
      </c>
      <c r="B26" s="4" t="s">
        <v>343</v>
      </c>
      <c r="C26" s="21">
        <v>822</v>
      </c>
      <c r="D26" s="2" t="s">
        <v>3</v>
      </c>
    </row>
    <row r="27" spans="1:4" ht="78.75" x14ac:dyDescent="0.25">
      <c r="A27" s="10" t="s">
        <v>46</v>
      </c>
      <c r="B27" s="4" t="s">
        <v>47</v>
      </c>
      <c r="C27" s="21">
        <v>720</v>
      </c>
      <c r="D27" s="2" t="s">
        <v>3</v>
      </c>
    </row>
    <row r="28" spans="1:4" ht="31.5" x14ac:dyDescent="0.25">
      <c r="A28" s="10" t="s">
        <v>48</v>
      </c>
      <c r="B28" s="4" t="s">
        <v>49</v>
      </c>
      <c r="C28" s="21">
        <v>720</v>
      </c>
      <c r="D28" s="2" t="s">
        <v>3</v>
      </c>
    </row>
    <row r="29" spans="1:4" ht="78.75" x14ac:dyDescent="0.25">
      <c r="A29" s="10" t="s">
        <v>50</v>
      </c>
      <c r="B29" s="4" t="s">
        <v>51</v>
      </c>
      <c r="C29" s="21">
        <v>720</v>
      </c>
      <c r="D29" s="2" t="s">
        <v>3</v>
      </c>
    </row>
    <row r="30" spans="1:4" ht="31.5" x14ac:dyDescent="0.25">
      <c r="A30" s="10" t="s">
        <v>52</v>
      </c>
      <c r="B30" s="4" t="s">
        <v>53</v>
      </c>
      <c r="C30" s="21">
        <v>720</v>
      </c>
      <c r="D30" s="2" t="s">
        <v>3</v>
      </c>
    </row>
    <row r="31" spans="1:4" ht="78.75" x14ac:dyDescent="0.25">
      <c r="A31" s="10" t="s">
        <v>54</v>
      </c>
      <c r="B31" s="4" t="s">
        <v>55</v>
      </c>
      <c r="C31" s="21">
        <v>570</v>
      </c>
      <c r="D31" s="2" t="s">
        <v>3</v>
      </c>
    </row>
    <row r="32" spans="1:4" ht="31.5" x14ac:dyDescent="0.25">
      <c r="A32" s="10" t="s">
        <v>56</v>
      </c>
      <c r="B32" s="4" t="s">
        <v>57</v>
      </c>
      <c r="C32" s="21">
        <v>570</v>
      </c>
      <c r="D32" s="2" t="s">
        <v>3</v>
      </c>
    </row>
    <row r="33" spans="1:4" ht="78.75" x14ac:dyDescent="0.25">
      <c r="A33" s="10" t="s">
        <v>58</v>
      </c>
      <c r="B33" s="4" t="s">
        <v>59</v>
      </c>
      <c r="C33" s="21">
        <v>570</v>
      </c>
      <c r="D33" s="2" t="s">
        <v>3</v>
      </c>
    </row>
    <row r="34" spans="1:4" ht="31.5" x14ac:dyDescent="0.25">
      <c r="A34" s="10" t="s">
        <v>60</v>
      </c>
      <c r="B34" s="4" t="s">
        <v>61</v>
      </c>
      <c r="C34" s="21">
        <v>570</v>
      </c>
      <c r="D34" s="2" t="s">
        <v>3</v>
      </c>
    </row>
    <row r="35" spans="1:4" ht="45" x14ac:dyDescent="0.25">
      <c r="A35" s="10" t="s">
        <v>62</v>
      </c>
      <c r="B35" s="7" t="s">
        <v>63</v>
      </c>
      <c r="C35" s="21">
        <v>297</v>
      </c>
      <c r="D35" s="2" t="s">
        <v>3</v>
      </c>
    </row>
    <row r="36" spans="1:4" ht="45" x14ac:dyDescent="0.25">
      <c r="A36" s="10" t="s">
        <v>64</v>
      </c>
      <c r="B36" s="13" t="s">
        <v>65</v>
      </c>
      <c r="C36" s="21">
        <v>297</v>
      </c>
      <c r="D36" s="2" t="s">
        <v>3</v>
      </c>
    </row>
    <row r="37" spans="1:4" ht="126" x14ac:dyDescent="0.25">
      <c r="A37" s="10" t="s">
        <v>344</v>
      </c>
      <c r="B37" s="4" t="s">
        <v>345</v>
      </c>
      <c r="C37" s="21">
        <v>320</v>
      </c>
      <c r="D37" s="2" t="s">
        <v>3</v>
      </c>
    </row>
    <row r="38" spans="1:4" ht="31.5" x14ac:dyDescent="0.25">
      <c r="A38" s="10" t="s">
        <v>346</v>
      </c>
      <c r="B38" s="4" t="s">
        <v>347</v>
      </c>
      <c r="C38" s="21">
        <v>7</v>
      </c>
      <c r="D38" s="2" t="s">
        <v>3</v>
      </c>
    </row>
    <row r="39" spans="1:4" ht="47.25" x14ac:dyDescent="0.25">
      <c r="A39" s="10" t="s">
        <v>348</v>
      </c>
      <c r="B39" s="4" t="s">
        <v>349</v>
      </c>
      <c r="C39" s="21">
        <v>5</v>
      </c>
      <c r="D39" s="2" t="s">
        <v>3</v>
      </c>
    </row>
    <row r="40" spans="1:4" ht="47.25" x14ac:dyDescent="0.25">
      <c r="A40" s="11" t="s">
        <v>350</v>
      </c>
      <c r="B40" s="5" t="s">
        <v>351</v>
      </c>
      <c r="C40" s="21">
        <v>660</v>
      </c>
      <c r="D40" s="6" t="s">
        <v>3</v>
      </c>
    </row>
    <row r="41" spans="1:4" ht="47.25" x14ac:dyDescent="0.25">
      <c r="A41" s="11" t="s">
        <v>66</v>
      </c>
      <c r="B41" s="5" t="s">
        <v>67</v>
      </c>
      <c r="C41" s="21">
        <v>795</v>
      </c>
      <c r="D41" s="6" t="s">
        <v>3</v>
      </c>
    </row>
    <row r="42" spans="1:4" ht="45" x14ac:dyDescent="0.25">
      <c r="A42" s="1" t="s">
        <v>68</v>
      </c>
      <c r="B42" s="18" t="s">
        <v>69</v>
      </c>
      <c r="C42" s="21">
        <v>497</v>
      </c>
      <c r="D42" s="2" t="s">
        <v>3</v>
      </c>
    </row>
    <row r="43" spans="1:4" ht="63" x14ac:dyDescent="0.25">
      <c r="A43" s="12" t="s">
        <v>70</v>
      </c>
      <c r="B43" s="5" t="s">
        <v>71</v>
      </c>
      <c r="C43" s="21">
        <v>542</v>
      </c>
      <c r="D43" s="2" t="s">
        <v>3</v>
      </c>
    </row>
    <row r="44" spans="1:4" ht="63" x14ac:dyDescent="0.25">
      <c r="A44" s="1" t="s">
        <v>72</v>
      </c>
      <c r="B44" s="5" t="s">
        <v>73</v>
      </c>
      <c r="C44" s="21">
        <v>565</v>
      </c>
      <c r="D44" s="2" t="s">
        <v>3</v>
      </c>
    </row>
    <row r="45" spans="1:4" ht="63" x14ac:dyDescent="0.25">
      <c r="A45" s="1" t="s">
        <v>74</v>
      </c>
      <c r="B45" s="5" t="s">
        <v>75</v>
      </c>
      <c r="C45" s="21">
        <v>601</v>
      </c>
      <c r="D45" s="2" t="s">
        <v>3</v>
      </c>
    </row>
    <row r="46" spans="1:4" ht="63" x14ac:dyDescent="0.25">
      <c r="A46" s="1" t="s">
        <v>76</v>
      </c>
      <c r="B46" s="5" t="s">
        <v>77</v>
      </c>
      <c r="C46" s="21">
        <v>546</v>
      </c>
      <c r="D46" s="2" t="s">
        <v>3</v>
      </c>
    </row>
    <row r="47" spans="1:4" ht="63" x14ac:dyDescent="0.25">
      <c r="A47" s="10" t="s">
        <v>78</v>
      </c>
      <c r="B47" s="5" t="s">
        <v>79</v>
      </c>
      <c r="C47" s="21">
        <v>860</v>
      </c>
      <c r="D47" s="2" t="s">
        <v>3</v>
      </c>
    </row>
    <row r="48" spans="1:4" ht="78.75" x14ac:dyDescent="0.25">
      <c r="A48" s="10" t="s">
        <v>80</v>
      </c>
      <c r="B48" s="5" t="s">
        <v>81</v>
      </c>
      <c r="C48" s="21">
        <v>897</v>
      </c>
      <c r="D48" s="2" t="s">
        <v>3</v>
      </c>
    </row>
    <row r="49" spans="1:4" ht="78.75" x14ac:dyDescent="0.25">
      <c r="A49" s="10" t="s">
        <v>82</v>
      </c>
      <c r="B49" s="5" t="s">
        <v>83</v>
      </c>
      <c r="C49" s="21">
        <v>900</v>
      </c>
      <c r="D49" s="2" t="s">
        <v>3</v>
      </c>
    </row>
    <row r="50" spans="1:4" ht="94.5" x14ac:dyDescent="0.25">
      <c r="A50" s="12" t="s">
        <v>84</v>
      </c>
      <c r="B50" s="9" t="s">
        <v>85</v>
      </c>
      <c r="C50" s="23">
        <v>955</v>
      </c>
      <c r="D50" s="16" t="s">
        <v>3</v>
      </c>
    </row>
    <row r="51" spans="1:4" ht="94.5" x14ac:dyDescent="0.25">
      <c r="A51" s="10" t="s">
        <v>86</v>
      </c>
      <c r="B51" s="5" t="s">
        <v>87</v>
      </c>
      <c r="C51" s="21">
        <v>1050</v>
      </c>
      <c r="D51" s="2" t="s">
        <v>3</v>
      </c>
    </row>
    <row r="52" spans="1:4" ht="47.25" x14ac:dyDescent="0.25">
      <c r="A52" s="1" t="s">
        <v>88</v>
      </c>
      <c r="B52" s="4" t="s">
        <v>89</v>
      </c>
      <c r="C52" s="21">
        <v>190</v>
      </c>
      <c r="D52" s="2" t="s">
        <v>3</v>
      </c>
    </row>
    <row r="53" spans="1:4" ht="47.25" x14ac:dyDescent="0.25">
      <c r="A53" s="1" t="s">
        <v>90</v>
      </c>
      <c r="B53" s="4" t="s">
        <v>91</v>
      </c>
      <c r="C53" s="21">
        <v>60</v>
      </c>
      <c r="D53" s="2" t="s">
        <v>3</v>
      </c>
    </row>
    <row r="54" spans="1:4" ht="63" x14ac:dyDescent="0.25">
      <c r="A54" s="1" t="s">
        <v>92</v>
      </c>
      <c r="B54" s="4" t="s">
        <v>93</v>
      </c>
      <c r="C54" s="21">
        <v>170</v>
      </c>
      <c r="D54" s="2" t="s">
        <v>3</v>
      </c>
    </row>
    <row r="55" spans="1:4" ht="47.25" x14ac:dyDescent="0.25">
      <c r="A55" s="8" t="s">
        <v>94</v>
      </c>
      <c r="B55" s="4" t="s">
        <v>95</v>
      </c>
      <c r="C55" s="21">
        <v>170</v>
      </c>
      <c r="D55" s="2" t="s">
        <v>3</v>
      </c>
    </row>
    <row r="56" spans="1:4" ht="31.5" x14ac:dyDescent="0.25">
      <c r="A56" s="8" t="s">
        <v>96</v>
      </c>
      <c r="B56" s="4" t="s">
        <v>97</v>
      </c>
      <c r="C56" s="21">
        <v>150</v>
      </c>
      <c r="D56" s="2" t="s">
        <v>3</v>
      </c>
    </row>
    <row r="57" spans="1:4" ht="31.5" x14ac:dyDescent="0.25">
      <c r="A57" s="8" t="s">
        <v>98</v>
      </c>
      <c r="B57" s="20" t="s">
        <v>99</v>
      </c>
      <c r="C57" s="21">
        <v>160</v>
      </c>
      <c r="D57" s="2" t="s">
        <v>3</v>
      </c>
    </row>
    <row r="58" spans="1:4" ht="47.25" x14ac:dyDescent="0.25">
      <c r="A58" s="1" t="s">
        <v>100</v>
      </c>
      <c r="B58" s="4" t="s">
        <v>101</v>
      </c>
      <c r="C58" s="21">
        <v>140</v>
      </c>
      <c r="D58" s="2" t="s">
        <v>3</v>
      </c>
    </row>
    <row r="59" spans="1:4" ht="47.25" x14ac:dyDescent="0.25">
      <c r="A59" s="1" t="s">
        <v>352</v>
      </c>
      <c r="B59" s="4" t="s">
        <v>353</v>
      </c>
      <c r="C59" s="21">
        <v>170</v>
      </c>
      <c r="D59" s="2" t="s">
        <v>3</v>
      </c>
    </row>
    <row r="60" spans="1:4" ht="47.25" x14ac:dyDescent="0.25">
      <c r="A60" s="1" t="s">
        <v>102</v>
      </c>
      <c r="B60" s="4" t="s">
        <v>103</v>
      </c>
      <c r="C60" s="21">
        <v>150</v>
      </c>
      <c r="D60" s="2" t="s">
        <v>3</v>
      </c>
    </row>
    <row r="61" spans="1:4" ht="47.25" x14ac:dyDescent="0.25">
      <c r="A61" s="1" t="s">
        <v>104</v>
      </c>
      <c r="B61" s="4" t="s">
        <v>105</v>
      </c>
      <c r="C61" s="21">
        <v>150</v>
      </c>
      <c r="D61" s="2" t="s">
        <v>3</v>
      </c>
    </row>
    <row r="62" spans="1:4" ht="47.25" x14ac:dyDescent="0.25">
      <c r="A62" s="1" t="s">
        <v>106</v>
      </c>
      <c r="B62" s="4" t="s">
        <v>107</v>
      </c>
      <c r="C62" s="21">
        <v>170</v>
      </c>
      <c r="D62" s="2" t="s">
        <v>3</v>
      </c>
    </row>
    <row r="63" spans="1:4" ht="47.25" x14ac:dyDescent="0.25">
      <c r="A63" s="10" t="s">
        <v>108</v>
      </c>
      <c r="B63" s="14" t="s">
        <v>109</v>
      </c>
      <c r="C63" s="21">
        <v>190</v>
      </c>
      <c r="D63" s="2" t="s">
        <v>3</v>
      </c>
    </row>
    <row r="64" spans="1:4" ht="31.5" x14ac:dyDescent="0.25">
      <c r="A64" s="10" t="s">
        <v>110</v>
      </c>
      <c r="B64" s="14" t="s">
        <v>111</v>
      </c>
      <c r="C64" s="21">
        <v>215</v>
      </c>
      <c r="D64" s="2" t="s">
        <v>3</v>
      </c>
    </row>
    <row r="65" spans="1:4" ht="47.25" x14ac:dyDescent="0.25">
      <c r="A65" s="10" t="s">
        <v>112</v>
      </c>
      <c r="B65" s="14" t="s">
        <v>113</v>
      </c>
      <c r="C65" s="21">
        <v>190</v>
      </c>
      <c r="D65" s="2" t="s">
        <v>3</v>
      </c>
    </row>
    <row r="66" spans="1:4" ht="31.5" x14ac:dyDescent="0.25">
      <c r="A66" s="1" t="s">
        <v>114</v>
      </c>
      <c r="B66" s="4" t="s">
        <v>115</v>
      </c>
      <c r="C66" s="21">
        <v>22</v>
      </c>
      <c r="D66" s="2" t="s">
        <v>3</v>
      </c>
    </row>
    <row r="67" spans="1:4" ht="31.5" x14ac:dyDescent="0.25">
      <c r="A67" s="1" t="s">
        <v>116</v>
      </c>
      <c r="B67" s="4" t="s">
        <v>117</v>
      </c>
      <c r="C67" s="21">
        <v>14</v>
      </c>
      <c r="D67" s="2" t="s">
        <v>3</v>
      </c>
    </row>
    <row r="68" spans="1:4" ht="31.5" x14ac:dyDescent="0.25">
      <c r="A68" s="1" t="s">
        <v>354</v>
      </c>
      <c r="B68" s="4" t="s">
        <v>355</v>
      </c>
      <c r="C68" s="21">
        <v>25</v>
      </c>
      <c r="D68" s="2" t="s">
        <v>144</v>
      </c>
    </row>
    <row r="69" spans="1:4" ht="63" x14ac:dyDescent="0.25">
      <c r="A69" s="1" t="s">
        <v>118</v>
      </c>
      <c r="B69" s="14" t="s">
        <v>119</v>
      </c>
      <c r="C69" s="21">
        <v>165</v>
      </c>
      <c r="D69" s="2" t="s">
        <v>3</v>
      </c>
    </row>
    <row r="70" spans="1:4" ht="78.75" x14ac:dyDescent="0.25">
      <c r="A70" s="1" t="s">
        <v>120</v>
      </c>
      <c r="B70" s="14" t="s">
        <v>121</v>
      </c>
      <c r="C70" s="21">
        <v>240</v>
      </c>
      <c r="D70" s="2" t="s">
        <v>3</v>
      </c>
    </row>
    <row r="71" spans="1:4" ht="31.5" x14ac:dyDescent="0.25">
      <c r="A71" s="1" t="s">
        <v>122</v>
      </c>
      <c r="B71" s="14" t="s">
        <v>123</v>
      </c>
      <c r="C71" s="21">
        <v>50</v>
      </c>
      <c r="D71" s="2" t="s">
        <v>3</v>
      </c>
    </row>
    <row r="72" spans="1:4" ht="47.25" x14ac:dyDescent="0.25">
      <c r="A72" s="1" t="s">
        <v>124</v>
      </c>
      <c r="B72" s="4" t="s">
        <v>125</v>
      </c>
      <c r="C72" s="21">
        <v>50</v>
      </c>
      <c r="D72" s="2" t="s">
        <v>3</v>
      </c>
    </row>
    <row r="73" spans="1:4" ht="47.25" x14ac:dyDescent="0.25">
      <c r="A73" s="1" t="s">
        <v>126</v>
      </c>
      <c r="B73" s="4" t="s">
        <v>127</v>
      </c>
      <c r="C73" s="21">
        <v>60</v>
      </c>
      <c r="D73" s="2" t="s">
        <v>3</v>
      </c>
    </row>
    <row r="74" spans="1:4" ht="47.25" x14ac:dyDescent="0.25">
      <c r="A74" s="1" t="s">
        <v>90</v>
      </c>
      <c r="B74" s="4" t="s">
        <v>91</v>
      </c>
      <c r="C74" s="21">
        <v>60</v>
      </c>
      <c r="D74" s="2" t="s">
        <v>3</v>
      </c>
    </row>
    <row r="75" spans="1:4" ht="47.25" x14ac:dyDescent="0.25">
      <c r="A75" s="1" t="s">
        <v>128</v>
      </c>
      <c r="B75" s="4" t="s">
        <v>129</v>
      </c>
      <c r="C75" s="21">
        <v>131</v>
      </c>
      <c r="D75" s="2" t="s">
        <v>3</v>
      </c>
    </row>
    <row r="76" spans="1:4" ht="47.25" x14ac:dyDescent="0.25">
      <c r="A76" s="1" t="s">
        <v>130</v>
      </c>
      <c r="B76" s="4" t="s">
        <v>131</v>
      </c>
      <c r="C76" s="21">
        <v>166</v>
      </c>
      <c r="D76" s="2" t="s">
        <v>3</v>
      </c>
    </row>
    <row r="77" spans="1:4" ht="63" x14ac:dyDescent="0.25">
      <c r="A77" s="1" t="s">
        <v>132</v>
      </c>
      <c r="B77" s="4" t="s">
        <v>133</v>
      </c>
      <c r="C77" s="21">
        <v>172</v>
      </c>
      <c r="D77" s="2" t="s">
        <v>3</v>
      </c>
    </row>
    <row r="78" spans="1:4" ht="63" x14ac:dyDescent="0.25">
      <c r="A78" s="1" t="s">
        <v>134</v>
      </c>
      <c r="B78" s="4" t="s">
        <v>135</v>
      </c>
      <c r="C78" s="21">
        <v>208</v>
      </c>
      <c r="D78" s="2" t="s">
        <v>3</v>
      </c>
    </row>
    <row r="79" spans="1:4" ht="78.75" x14ac:dyDescent="0.25">
      <c r="A79" s="1" t="s">
        <v>136</v>
      </c>
      <c r="B79" s="4" t="s">
        <v>137</v>
      </c>
      <c r="C79" s="21">
        <v>228</v>
      </c>
      <c r="D79" s="2" t="s">
        <v>3</v>
      </c>
    </row>
    <row r="80" spans="1:4" ht="78.75" x14ac:dyDescent="0.25">
      <c r="A80" s="1" t="s">
        <v>138</v>
      </c>
      <c r="B80" s="4" t="s">
        <v>139</v>
      </c>
      <c r="C80" s="21">
        <v>288</v>
      </c>
      <c r="D80" s="2" t="s">
        <v>3</v>
      </c>
    </row>
    <row r="81" spans="1:4" ht="63" x14ac:dyDescent="0.25">
      <c r="A81" s="1" t="s">
        <v>140</v>
      </c>
      <c r="B81" s="4" t="s">
        <v>141</v>
      </c>
      <c r="C81" s="21">
        <v>394</v>
      </c>
      <c r="D81" s="2" t="s">
        <v>3</v>
      </c>
    </row>
    <row r="82" spans="1:4" ht="31.5" x14ac:dyDescent="0.25">
      <c r="A82" s="1" t="s">
        <v>142</v>
      </c>
      <c r="B82" s="4" t="s">
        <v>143</v>
      </c>
      <c r="C82" s="21">
        <v>131</v>
      </c>
      <c r="D82" s="2" t="s">
        <v>144</v>
      </c>
    </row>
    <row r="83" spans="1:4" ht="94.5" x14ac:dyDescent="0.25">
      <c r="A83" s="1" t="s">
        <v>145</v>
      </c>
      <c r="B83" s="14" t="s">
        <v>146</v>
      </c>
      <c r="C83" s="21">
        <v>1663</v>
      </c>
      <c r="D83" s="2" t="s">
        <v>144</v>
      </c>
    </row>
    <row r="84" spans="1:4" ht="63" x14ac:dyDescent="0.25">
      <c r="A84" s="1" t="s">
        <v>147</v>
      </c>
      <c r="B84" s="14" t="s">
        <v>148</v>
      </c>
      <c r="C84" s="21">
        <v>1163</v>
      </c>
      <c r="D84" s="2" t="s">
        <v>144</v>
      </c>
    </row>
    <row r="85" spans="1:4" ht="31.5" x14ac:dyDescent="0.25">
      <c r="A85" s="1" t="s">
        <v>149</v>
      </c>
      <c r="B85" s="4" t="s">
        <v>150</v>
      </c>
      <c r="C85" s="21">
        <v>75</v>
      </c>
      <c r="D85" s="2" t="s">
        <v>3</v>
      </c>
    </row>
    <row r="86" spans="1:4" ht="47.25" x14ac:dyDescent="0.25">
      <c r="A86" s="1" t="s">
        <v>151</v>
      </c>
      <c r="B86" s="4" t="s">
        <v>152</v>
      </c>
      <c r="C86" s="21">
        <v>94</v>
      </c>
      <c r="D86" s="2" t="s">
        <v>3</v>
      </c>
    </row>
    <row r="87" spans="1:4" ht="47.25" x14ac:dyDescent="0.25">
      <c r="A87" s="1" t="s">
        <v>153</v>
      </c>
      <c r="B87" s="4" t="s">
        <v>154</v>
      </c>
      <c r="C87" s="21">
        <v>94</v>
      </c>
      <c r="D87" s="2" t="s">
        <v>3</v>
      </c>
    </row>
    <row r="88" spans="1:4" ht="47.25" x14ac:dyDescent="0.25">
      <c r="A88" s="1" t="s">
        <v>155</v>
      </c>
      <c r="B88" s="4" t="s">
        <v>156</v>
      </c>
      <c r="C88" s="21">
        <v>119</v>
      </c>
      <c r="D88" s="2" t="s">
        <v>3</v>
      </c>
    </row>
    <row r="89" spans="1:4" ht="126" x14ac:dyDescent="0.25">
      <c r="A89" s="1" t="s">
        <v>157</v>
      </c>
      <c r="B89" s="4" t="s">
        <v>158</v>
      </c>
      <c r="C89" s="21">
        <v>214</v>
      </c>
      <c r="D89" s="2" t="s">
        <v>3</v>
      </c>
    </row>
    <row r="90" spans="1:4" ht="141.75" x14ac:dyDescent="0.25">
      <c r="A90" s="1" t="s">
        <v>159</v>
      </c>
      <c r="B90" s="4" t="s">
        <v>160</v>
      </c>
      <c r="C90" s="21">
        <v>297</v>
      </c>
      <c r="D90" s="2" t="s">
        <v>3</v>
      </c>
    </row>
    <row r="91" spans="1:4" ht="78.75" x14ac:dyDescent="0.25">
      <c r="A91" s="1" t="s">
        <v>161</v>
      </c>
      <c r="B91" s="14" t="s">
        <v>162</v>
      </c>
      <c r="C91" s="21">
        <v>214</v>
      </c>
      <c r="D91" s="2" t="s">
        <v>3</v>
      </c>
    </row>
    <row r="92" spans="1:4" ht="78.75" x14ac:dyDescent="0.25">
      <c r="A92" s="1" t="s">
        <v>163</v>
      </c>
      <c r="B92" s="14" t="s">
        <v>164</v>
      </c>
      <c r="C92" s="21">
        <v>297</v>
      </c>
      <c r="D92" s="2" t="s">
        <v>3</v>
      </c>
    </row>
    <row r="93" spans="1:4" ht="63" x14ac:dyDescent="0.25">
      <c r="A93" s="15" t="s">
        <v>165</v>
      </c>
      <c r="B93" s="4" t="s">
        <v>166</v>
      </c>
      <c r="C93" s="21">
        <v>25</v>
      </c>
      <c r="D93" s="2" t="s">
        <v>3</v>
      </c>
    </row>
    <row r="94" spans="1:4" ht="47.25" x14ac:dyDescent="0.25">
      <c r="A94" s="1" t="s">
        <v>167</v>
      </c>
      <c r="B94" s="4" t="s">
        <v>168</v>
      </c>
      <c r="C94" s="21">
        <v>72</v>
      </c>
      <c r="D94" s="2" t="s">
        <v>3</v>
      </c>
    </row>
    <row r="95" spans="1:4" ht="47.25" x14ac:dyDescent="0.25">
      <c r="A95" s="1" t="s">
        <v>169</v>
      </c>
      <c r="B95" s="4" t="s">
        <v>170</v>
      </c>
      <c r="C95" s="21">
        <v>32</v>
      </c>
      <c r="D95" s="2" t="s">
        <v>3</v>
      </c>
    </row>
    <row r="96" spans="1:4" ht="47.25" x14ac:dyDescent="0.25">
      <c r="A96" s="1" t="s">
        <v>171</v>
      </c>
      <c r="B96" s="4" t="s">
        <v>172</v>
      </c>
      <c r="C96" s="21">
        <v>32</v>
      </c>
      <c r="D96" s="2" t="s">
        <v>3</v>
      </c>
    </row>
    <row r="97" spans="1:4" ht="47.25" x14ac:dyDescent="0.25">
      <c r="A97" s="1" t="s">
        <v>173</v>
      </c>
      <c r="B97" s="4" t="s">
        <v>174</v>
      </c>
      <c r="C97" s="21">
        <v>46</v>
      </c>
      <c r="D97" s="2" t="s">
        <v>3</v>
      </c>
    </row>
    <row r="98" spans="1:4" ht="47.25" x14ac:dyDescent="0.25">
      <c r="A98" s="1" t="s">
        <v>175</v>
      </c>
      <c r="B98" s="4" t="s">
        <v>176</v>
      </c>
      <c r="C98" s="21">
        <v>35</v>
      </c>
      <c r="D98" s="2" t="s">
        <v>3</v>
      </c>
    </row>
    <row r="99" spans="1:4" ht="47.25" x14ac:dyDescent="0.25">
      <c r="A99" s="1" t="s">
        <v>177</v>
      </c>
      <c r="B99" s="4" t="s">
        <v>178</v>
      </c>
      <c r="C99" s="21">
        <v>64</v>
      </c>
      <c r="D99" s="2" t="s">
        <v>3</v>
      </c>
    </row>
    <row r="100" spans="1:4" ht="63" x14ac:dyDescent="0.25">
      <c r="A100" s="1" t="s">
        <v>179</v>
      </c>
      <c r="B100" s="4" t="s">
        <v>180</v>
      </c>
      <c r="C100" s="21">
        <v>89</v>
      </c>
      <c r="D100" s="2" t="s">
        <v>3</v>
      </c>
    </row>
    <row r="101" spans="1:4" ht="63" x14ac:dyDescent="0.25">
      <c r="A101" s="1" t="s">
        <v>181</v>
      </c>
      <c r="B101" s="4" t="s">
        <v>182</v>
      </c>
      <c r="C101" s="21">
        <v>154</v>
      </c>
      <c r="D101" s="2" t="s">
        <v>3</v>
      </c>
    </row>
    <row r="102" spans="1:4" ht="47.25" x14ac:dyDescent="0.25">
      <c r="A102" s="1" t="s">
        <v>183</v>
      </c>
      <c r="B102" s="4" t="s">
        <v>184</v>
      </c>
      <c r="C102" s="21">
        <v>198</v>
      </c>
      <c r="D102" s="2" t="s">
        <v>3</v>
      </c>
    </row>
    <row r="103" spans="1:4" ht="47.25" x14ac:dyDescent="0.25">
      <c r="A103" s="1" t="s">
        <v>185</v>
      </c>
      <c r="B103" s="4" t="s">
        <v>186</v>
      </c>
      <c r="C103" s="21">
        <v>35</v>
      </c>
      <c r="D103" s="2" t="s">
        <v>3</v>
      </c>
    </row>
    <row r="104" spans="1:4" ht="63" x14ac:dyDescent="0.25">
      <c r="A104" s="1" t="s">
        <v>187</v>
      </c>
      <c r="B104" s="4" t="s">
        <v>188</v>
      </c>
      <c r="C104" s="21">
        <v>118</v>
      </c>
      <c r="D104" s="2" t="s">
        <v>3</v>
      </c>
    </row>
    <row r="105" spans="1:4" ht="63" x14ac:dyDescent="0.25">
      <c r="A105" s="1" t="s">
        <v>189</v>
      </c>
      <c r="B105" s="4" t="s">
        <v>190</v>
      </c>
      <c r="C105" s="21">
        <v>220</v>
      </c>
      <c r="D105" s="2" t="s">
        <v>3</v>
      </c>
    </row>
    <row r="106" spans="1:4" ht="31.5" x14ac:dyDescent="0.25">
      <c r="A106" s="1" t="s">
        <v>191</v>
      </c>
      <c r="B106" s="4" t="s">
        <v>192</v>
      </c>
      <c r="C106" s="21">
        <v>42</v>
      </c>
      <c r="D106" s="2" t="s">
        <v>3</v>
      </c>
    </row>
    <row r="107" spans="1:4" ht="31.5" x14ac:dyDescent="0.25">
      <c r="A107" s="1" t="s">
        <v>193</v>
      </c>
      <c r="B107" s="4" t="s">
        <v>194</v>
      </c>
      <c r="C107" s="21">
        <v>49</v>
      </c>
      <c r="D107" s="2" t="s">
        <v>3</v>
      </c>
    </row>
    <row r="108" spans="1:4" ht="31.5" x14ac:dyDescent="0.25">
      <c r="A108" s="1" t="s">
        <v>195</v>
      </c>
      <c r="B108" s="4" t="s">
        <v>196</v>
      </c>
      <c r="C108" s="21">
        <v>101</v>
      </c>
      <c r="D108" s="2" t="s">
        <v>3</v>
      </c>
    </row>
    <row r="109" spans="1:4" ht="31.5" x14ac:dyDescent="0.25">
      <c r="A109" s="1" t="s">
        <v>197</v>
      </c>
      <c r="B109" s="4" t="s">
        <v>198</v>
      </c>
      <c r="C109" s="21">
        <v>161</v>
      </c>
      <c r="D109" s="2" t="s">
        <v>3</v>
      </c>
    </row>
    <row r="110" spans="1:4" ht="31.5" x14ac:dyDescent="0.25">
      <c r="A110" s="1" t="s">
        <v>199</v>
      </c>
      <c r="B110" s="4" t="s">
        <v>200</v>
      </c>
      <c r="C110" s="21">
        <v>20</v>
      </c>
      <c r="D110" s="2" t="s">
        <v>3</v>
      </c>
    </row>
    <row r="111" spans="1:4" ht="31.5" x14ac:dyDescent="0.25">
      <c r="A111" s="1" t="s">
        <v>201</v>
      </c>
      <c r="B111" s="4" t="s">
        <v>202</v>
      </c>
      <c r="C111" s="21">
        <v>35</v>
      </c>
      <c r="D111" s="2" t="s">
        <v>3</v>
      </c>
    </row>
    <row r="112" spans="1:4" ht="31.5" x14ac:dyDescent="0.25">
      <c r="A112" s="1" t="s">
        <v>203</v>
      </c>
      <c r="B112" s="4" t="s">
        <v>204</v>
      </c>
      <c r="C112" s="21">
        <v>9</v>
      </c>
      <c r="D112" s="2" t="s">
        <v>3</v>
      </c>
    </row>
    <row r="113" spans="1:4" ht="63" x14ac:dyDescent="0.25">
      <c r="A113" s="1" t="s">
        <v>205</v>
      </c>
      <c r="B113" s="14" t="s">
        <v>206</v>
      </c>
      <c r="C113" s="21">
        <v>172</v>
      </c>
      <c r="D113" s="2" t="s">
        <v>144</v>
      </c>
    </row>
    <row r="114" spans="1:4" ht="63" x14ac:dyDescent="0.25">
      <c r="A114" s="1" t="s">
        <v>207</v>
      </c>
      <c r="B114" s="14" t="s">
        <v>208</v>
      </c>
      <c r="C114" s="21">
        <v>230</v>
      </c>
      <c r="D114" s="2" t="s">
        <v>144</v>
      </c>
    </row>
    <row r="115" spans="1:4" ht="47.25" x14ac:dyDescent="0.25">
      <c r="A115" s="1" t="s">
        <v>209</v>
      </c>
      <c r="B115" s="14" t="s">
        <v>210</v>
      </c>
      <c r="C115" s="21">
        <v>230</v>
      </c>
      <c r="D115" s="2" t="s">
        <v>144</v>
      </c>
    </row>
    <row r="116" spans="1:4" ht="63" x14ac:dyDescent="0.25">
      <c r="A116" s="1" t="s">
        <v>356</v>
      </c>
      <c r="B116" s="14" t="s">
        <v>357</v>
      </c>
      <c r="C116" s="21">
        <v>58</v>
      </c>
      <c r="D116" s="2" t="s">
        <v>144</v>
      </c>
    </row>
    <row r="117" spans="1:4" ht="31.5" x14ac:dyDescent="0.25">
      <c r="A117" s="1" t="s">
        <v>211</v>
      </c>
      <c r="B117" s="14" t="s">
        <v>212</v>
      </c>
      <c r="C117" s="21">
        <v>54</v>
      </c>
      <c r="D117" s="2" t="s">
        <v>144</v>
      </c>
    </row>
    <row r="118" spans="1:4" ht="63" x14ac:dyDescent="0.25">
      <c r="A118" s="1" t="s">
        <v>213</v>
      </c>
      <c r="B118" s="4" t="s">
        <v>214</v>
      </c>
      <c r="C118" s="21">
        <v>94</v>
      </c>
      <c r="D118" s="2" t="s">
        <v>144</v>
      </c>
    </row>
    <row r="119" spans="1:4" ht="47.25" x14ac:dyDescent="0.25">
      <c r="A119" s="1" t="s">
        <v>215</v>
      </c>
      <c r="B119" s="4" t="s">
        <v>216</v>
      </c>
      <c r="C119" s="21">
        <v>110</v>
      </c>
      <c r="D119" s="2" t="s">
        <v>144</v>
      </c>
    </row>
    <row r="120" spans="1:4" ht="47.25" x14ac:dyDescent="0.25">
      <c r="A120" s="1" t="s">
        <v>217</v>
      </c>
      <c r="B120" s="4" t="s">
        <v>218</v>
      </c>
      <c r="C120" s="21">
        <v>143</v>
      </c>
      <c r="D120" s="2" t="s">
        <v>144</v>
      </c>
    </row>
    <row r="121" spans="1:4" ht="47.25" x14ac:dyDescent="0.25">
      <c r="A121" s="1" t="s">
        <v>219</v>
      </c>
      <c r="B121" s="4" t="s">
        <v>220</v>
      </c>
      <c r="C121" s="21">
        <v>140</v>
      </c>
      <c r="D121" s="2" t="s">
        <v>144</v>
      </c>
    </row>
    <row r="122" spans="1:4" ht="63" x14ac:dyDescent="0.25">
      <c r="A122" s="1" t="s">
        <v>221</v>
      </c>
      <c r="B122" s="4" t="s">
        <v>222</v>
      </c>
      <c r="C122" s="21">
        <v>39</v>
      </c>
      <c r="D122" s="2" t="s">
        <v>144</v>
      </c>
    </row>
    <row r="123" spans="1:4" ht="63" x14ac:dyDescent="0.25">
      <c r="A123" s="1" t="s">
        <v>223</v>
      </c>
      <c r="B123" s="4" t="s">
        <v>224</v>
      </c>
      <c r="C123" s="21">
        <v>95</v>
      </c>
      <c r="D123" s="2" t="s">
        <v>144</v>
      </c>
    </row>
    <row r="124" spans="1:4" ht="63" x14ac:dyDescent="0.25">
      <c r="A124" s="1" t="s">
        <v>225</v>
      </c>
      <c r="B124" s="4" t="s">
        <v>226</v>
      </c>
      <c r="C124" s="21">
        <v>145</v>
      </c>
      <c r="D124" s="2" t="s">
        <v>144</v>
      </c>
    </row>
    <row r="125" spans="1:4" ht="31.5" x14ac:dyDescent="0.25">
      <c r="A125" s="1" t="s">
        <v>227</v>
      </c>
      <c r="B125" s="4" t="s">
        <v>228</v>
      </c>
      <c r="C125" s="21">
        <v>45</v>
      </c>
      <c r="D125" s="2" t="s">
        <v>144</v>
      </c>
    </row>
    <row r="126" spans="1:4" ht="31.5" x14ac:dyDescent="0.25">
      <c r="A126" s="1" t="s">
        <v>229</v>
      </c>
      <c r="B126" s="4" t="s">
        <v>230</v>
      </c>
      <c r="C126" s="21">
        <v>5</v>
      </c>
      <c r="D126" s="2" t="s">
        <v>144</v>
      </c>
    </row>
    <row r="127" spans="1:4" ht="47.25" x14ac:dyDescent="0.25">
      <c r="A127" s="1" t="s">
        <v>231</v>
      </c>
      <c r="B127" s="4" t="s">
        <v>232</v>
      </c>
      <c r="C127" s="21">
        <v>49</v>
      </c>
      <c r="D127" s="2" t="s">
        <v>144</v>
      </c>
    </row>
    <row r="128" spans="1:4" ht="45" x14ac:dyDescent="0.25">
      <c r="A128" s="1" t="s">
        <v>233</v>
      </c>
      <c r="B128" s="7" t="s">
        <v>234</v>
      </c>
      <c r="C128" s="21">
        <v>71</v>
      </c>
      <c r="D128" s="2" t="s">
        <v>144</v>
      </c>
    </row>
    <row r="129" spans="1:4" ht="45" x14ac:dyDescent="0.25">
      <c r="A129" s="1" t="s">
        <v>235</v>
      </c>
      <c r="B129" s="7" t="s">
        <v>236</v>
      </c>
      <c r="C129" s="21">
        <v>181</v>
      </c>
      <c r="D129" s="2" t="s">
        <v>144</v>
      </c>
    </row>
    <row r="130" spans="1:4" ht="47.25" x14ac:dyDescent="0.25">
      <c r="A130" s="10" t="s">
        <v>237</v>
      </c>
      <c r="B130" s="4" t="s">
        <v>238</v>
      </c>
      <c r="C130" s="21">
        <v>64</v>
      </c>
      <c r="D130" s="2" t="s">
        <v>144</v>
      </c>
    </row>
    <row r="131" spans="1:4" ht="63" x14ac:dyDescent="0.25">
      <c r="A131" s="1" t="s">
        <v>239</v>
      </c>
      <c r="B131" s="4" t="s">
        <v>240</v>
      </c>
      <c r="C131" s="21">
        <v>28</v>
      </c>
      <c r="D131" s="2" t="s">
        <v>144</v>
      </c>
    </row>
    <row r="132" spans="1:4" ht="63" x14ac:dyDescent="0.25">
      <c r="A132" s="1" t="s">
        <v>241</v>
      </c>
      <c r="B132" s="4" t="s">
        <v>242</v>
      </c>
      <c r="C132" s="21">
        <v>128</v>
      </c>
      <c r="D132" s="2" t="s">
        <v>144</v>
      </c>
    </row>
    <row r="133" spans="1:4" ht="63" x14ac:dyDescent="0.25">
      <c r="A133" s="1" t="s">
        <v>243</v>
      </c>
      <c r="B133" s="4" t="s">
        <v>244</v>
      </c>
      <c r="C133" s="21">
        <v>158</v>
      </c>
      <c r="D133" s="2" t="s">
        <v>144</v>
      </c>
    </row>
    <row r="134" spans="1:4" ht="31.5" x14ac:dyDescent="0.25">
      <c r="A134" s="1" t="s">
        <v>245</v>
      </c>
      <c r="B134" s="4" t="s">
        <v>246</v>
      </c>
      <c r="C134" s="21">
        <v>32</v>
      </c>
      <c r="D134" s="2" t="s">
        <v>144</v>
      </c>
    </row>
    <row r="135" spans="1:4" ht="31.5" x14ac:dyDescent="0.25">
      <c r="A135" s="1" t="s">
        <v>247</v>
      </c>
      <c r="B135" s="14" t="s">
        <v>248</v>
      </c>
      <c r="C135" s="21">
        <v>12</v>
      </c>
      <c r="D135" s="2" t="s">
        <v>144</v>
      </c>
    </row>
    <row r="136" spans="1:4" ht="31.5" x14ac:dyDescent="0.25">
      <c r="A136" s="10" t="s">
        <v>249</v>
      </c>
      <c r="B136" s="4" t="s">
        <v>250</v>
      </c>
      <c r="C136" s="21">
        <v>51</v>
      </c>
      <c r="D136" s="2" t="s">
        <v>144</v>
      </c>
    </row>
    <row r="137" spans="1:4" ht="31.5" x14ac:dyDescent="0.25">
      <c r="A137" s="1" t="s">
        <v>251</v>
      </c>
      <c r="B137" s="4" t="s">
        <v>252</v>
      </c>
      <c r="C137" s="21">
        <v>40</v>
      </c>
      <c r="D137" s="2" t="s">
        <v>144</v>
      </c>
    </row>
    <row r="138" spans="1:4" ht="47.25" x14ac:dyDescent="0.25">
      <c r="A138" s="1" t="s">
        <v>253</v>
      </c>
      <c r="B138" s="4" t="s">
        <v>254</v>
      </c>
      <c r="C138" s="21">
        <v>72</v>
      </c>
      <c r="D138" s="2" t="s">
        <v>144</v>
      </c>
    </row>
    <row r="139" spans="1:4" ht="47.25" x14ac:dyDescent="0.25">
      <c r="A139" s="1" t="s">
        <v>255</v>
      </c>
      <c r="B139" s="4" t="s">
        <v>256</v>
      </c>
      <c r="C139" s="21">
        <v>130</v>
      </c>
      <c r="D139" s="2" t="s">
        <v>144</v>
      </c>
    </row>
    <row r="140" spans="1:4" ht="31.5" x14ac:dyDescent="0.25">
      <c r="A140" s="1" t="s">
        <v>257</v>
      </c>
      <c r="B140" s="4" t="s">
        <v>258</v>
      </c>
      <c r="C140" s="21">
        <v>20</v>
      </c>
      <c r="D140" s="2" t="s">
        <v>144</v>
      </c>
    </row>
    <row r="141" spans="1:4" ht="47.25" x14ac:dyDescent="0.25">
      <c r="A141" s="3" t="s">
        <v>259</v>
      </c>
      <c r="B141" s="4" t="s">
        <v>260</v>
      </c>
      <c r="C141" s="21">
        <v>22</v>
      </c>
      <c r="D141" s="2" t="s">
        <v>144</v>
      </c>
    </row>
    <row r="142" spans="1:4" ht="78.75" x14ac:dyDescent="0.25">
      <c r="A142" s="1" t="s">
        <v>261</v>
      </c>
      <c r="B142" s="4" t="s">
        <v>262</v>
      </c>
      <c r="C142" s="21">
        <v>946</v>
      </c>
      <c r="D142" s="2" t="s">
        <v>3</v>
      </c>
    </row>
    <row r="143" spans="1:4" ht="78.75" x14ac:dyDescent="0.25">
      <c r="A143" s="1" t="s">
        <v>263</v>
      </c>
      <c r="B143" s="4" t="s">
        <v>264</v>
      </c>
      <c r="C143" s="21">
        <v>1009</v>
      </c>
      <c r="D143" s="2" t="s">
        <v>3</v>
      </c>
    </row>
    <row r="144" spans="1:4" ht="63" x14ac:dyDescent="0.25">
      <c r="A144" s="3" t="s">
        <v>265</v>
      </c>
      <c r="B144" s="4" t="s">
        <v>266</v>
      </c>
      <c r="C144" s="21">
        <v>653</v>
      </c>
      <c r="D144" s="2" t="s">
        <v>3</v>
      </c>
    </row>
    <row r="145" spans="1:4" ht="63" x14ac:dyDescent="0.25">
      <c r="A145" s="1" t="s">
        <v>267</v>
      </c>
      <c r="B145" s="4" t="s">
        <v>268</v>
      </c>
      <c r="C145" s="21">
        <v>712</v>
      </c>
      <c r="D145" s="2" t="s">
        <v>3</v>
      </c>
    </row>
    <row r="146" spans="1:4" ht="63" x14ac:dyDescent="0.25">
      <c r="A146" s="3" t="s">
        <v>269</v>
      </c>
      <c r="B146" s="4" t="s">
        <v>270</v>
      </c>
      <c r="C146" s="21">
        <v>686</v>
      </c>
      <c r="D146" s="2" t="s">
        <v>3</v>
      </c>
    </row>
    <row r="147" spans="1:4" ht="63" x14ac:dyDescent="0.25">
      <c r="A147" s="1" t="s">
        <v>271</v>
      </c>
      <c r="B147" s="4" t="s">
        <v>272</v>
      </c>
      <c r="C147" s="21">
        <v>712</v>
      </c>
      <c r="D147" s="2" t="s">
        <v>3</v>
      </c>
    </row>
    <row r="148" spans="1:4" ht="63" x14ac:dyDescent="0.25">
      <c r="A148" s="1" t="s">
        <v>273</v>
      </c>
      <c r="B148" s="4" t="s">
        <v>274</v>
      </c>
      <c r="C148" s="21">
        <v>772</v>
      </c>
      <c r="D148" s="2" t="s">
        <v>3</v>
      </c>
    </row>
    <row r="149" spans="1:4" ht="63" x14ac:dyDescent="0.25">
      <c r="A149" s="1" t="s">
        <v>275</v>
      </c>
      <c r="B149" s="4" t="s">
        <v>276</v>
      </c>
      <c r="C149" s="21">
        <v>746</v>
      </c>
      <c r="D149" s="2" t="s">
        <v>3</v>
      </c>
    </row>
    <row r="150" spans="1:4" ht="78.75" x14ac:dyDescent="0.25">
      <c r="A150" s="1" t="s">
        <v>277</v>
      </c>
      <c r="B150" s="19" t="s">
        <v>278</v>
      </c>
      <c r="C150" s="21">
        <v>1574</v>
      </c>
      <c r="D150" s="2" t="s">
        <v>3</v>
      </c>
    </row>
    <row r="151" spans="1:4" ht="63" x14ac:dyDescent="0.25">
      <c r="A151" s="3" t="s">
        <v>279</v>
      </c>
      <c r="B151" s="4" t="s">
        <v>280</v>
      </c>
      <c r="C151" s="21">
        <v>1164</v>
      </c>
      <c r="D151" s="2" t="s">
        <v>3</v>
      </c>
    </row>
    <row r="152" spans="1:4" ht="63" x14ac:dyDescent="0.25">
      <c r="A152" s="1" t="s">
        <v>281</v>
      </c>
      <c r="B152" s="4" t="s">
        <v>282</v>
      </c>
      <c r="C152" s="22">
        <v>1248</v>
      </c>
      <c r="D152" s="2" t="s">
        <v>3</v>
      </c>
    </row>
    <row r="153" spans="1:4" ht="63" x14ac:dyDescent="0.25">
      <c r="A153" s="1" t="s">
        <v>283</v>
      </c>
      <c r="B153" s="4" t="s">
        <v>284</v>
      </c>
      <c r="C153" s="22">
        <v>1223</v>
      </c>
      <c r="D153" s="2" t="s">
        <v>3</v>
      </c>
    </row>
    <row r="154" spans="1:4" ht="63" x14ac:dyDescent="0.25">
      <c r="A154" s="3" t="s">
        <v>285</v>
      </c>
      <c r="B154" s="4" t="s">
        <v>286</v>
      </c>
      <c r="C154" s="22">
        <v>1306</v>
      </c>
      <c r="D154" s="2" t="s">
        <v>3</v>
      </c>
    </row>
    <row r="155" spans="1:4" ht="63" x14ac:dyDescent="0.25">
      <c r="A155" s="1" t="s">
        <v>287</v>
      </c>
      <c r="B155" s="4" t="s">
        <v>288</v>
      </c>
      <c r="C155" s="21">
        <v>356</v>
      </c>
      <c r="D155" s="2" t="s">
        <v>3</v>
      </c>
    </row>
    <row r="156" spans="1:4" ht="63" x14ac:dyDescent="0.25">
      <c r="A156" s="11" t="s">
        <v>289</v>
      </c>
      <c r="B156" s="5" t="s">
        <v>290</v>
      </c>
      <c r="C156" s="21">
        <v>645</v>
      </c>
      <c r="D156" s="6" t="s">
        <v>3</v>
      </c>
    </row>
    <row r="157" spans="1:4" ht="45" x14ac:dyDescent="0.25">
      <c r="A157" s="1" t="s">
        <v>291</v>
      </c>
      <c r="B157" s="18" t="s">
        <v>292</v>
      </c>
      <c r="C157" s="21">
        <v>347</v>
      </c>
      <c r="D157" s="2" t="s">
        <v>3</v>
      </c>
    </row>
    <row r="158" spans="1:4" ht="47.25" x14ac:dyDescent="0.25">
      <c r="A158" s="1" t="s">
        <v>293</v>
      </c>
      <c r="B158" s="14" t="s">
        <v>294</v>
      </c>
      <c r="C158" s="21">
        <v>382</v>
      </c>
      <c r="D158" s="2" t="s">
        <v>3</v>
      </c>
    </row>
    <row r="159" spans="1:4" ht="47.25" x14ac:dyDescent="0.25">
      <c r="A159" s="1" t="s">
        <v>295</v>
      </c>
      <c r="B159" s="14" t="s">
        <v>296</v>
      </c>
      <c r="C159" s="21">
        <v>374</v>
      </c>
      <c r="D159" s="2" t="s">
        <v>3</v>
      </c>
    </row>
    <row r="160" spans="1:4" ht="47.25" x14ac:dyDescent="0.25">
      <c r="A160" s="12" t="s">
        <v>297</v>
      </c>
      <c r="B160" s="5" t="s">
        <v>298</v>
      </c>
      <c r="C160" s="21">
        <v>392</v>
      </c>
      <c r="D160" s="2" t="s">
        <v>3</v>
      </c>
    </row>
    <row r="161" spans="1:4" ht="63" x14ac:dyDescent="0.25">
      <c r="A161" s="1" t="s">
        <v>299</v>
      </c>
      <c r="B161" s="5" t="s">
        <v>300</v>
      </c>
      <c r="C161" s="21">
        <v>415</v>
      </c>
      <c r="D161" s="2" t="s">
        <v>3</v>
      </c>
    </row>
    <row r="162" spans="1:4" ht="63" x14ac:dyDescent="0.25">
      <c r="A162" s="1" t="s">
        <v>301</v>
      </c>
      <c r="B162" s="5" t="s">
        <v>302</v>
      </c>
      <c r="C162" s="21">
        <v>451</v>
      </c>
      <c r="D162" s="2" t="s">
        <v>3</v>
      </c>
    </row>
    <row r="163" spans="1:4" ht="63" x14ac:dyDescent="0.25">
      <c r="A163" s="1" t="s">
        <v>303</v>
      </c>
      <c r="B163" s="5" t="s">
        <v>304</v>
      </c>
      <c r="C163" s="21">
        <v>396</v>
      </c>
      <c r="D163" s="2" t="s">
        <v>3</v>
      </c>
    </row>
    <row r="164" spans="1:4" ht="47.25" x14ac:dyDescent="0.25">
      <c r="A164" s="1" t="s">
        <v>305</v>
      </c>
      <c r="B164" s="5" t="s">
        <v>306</v>
      </c>
      <c r="C164" s="21">
        <v>385</v>
      </c>
      <c r="D164" s="2" t="s">
        <v>3</v>
      </c>
    </row>
    <row r="165" spans="1:4" ht="47.25" x14ac:dyDescent="0.25">
      <c r="A165" s="10" t="s">
        <v>307</v>
      </c>
      <c r="B165" s="5" t="s">
        <v>308</v>
      </c>
      <c r="C165" s="21">
        <v>510</v>
      </c>
      <c r="D165" s="2" t="s">
        <v>3</v>
      </c>
    </row>
    <row r="166" spans="1:4" ht="63" x14ac:dyDescent="0.25">
      <c r="A166" s="10" t="s">
        <v>309</v>
      </c>
      <c r="B166" s="5" t="s">
        <v>310</v>
      </c>
      <c r="C166" s="21">
        <v>547</v>
      </c>
      <c r="D166" s="2" t="s">
        <v>3</v>
      </c>
    </row>
    <row r="167" spans="1:4" ht="63" x14ac:dyDescent="0.25">
      <c r="A167" s="10" t="s">
        <v>311</v>
      </c>
      <c r="B167" s="5" t="s">
        <v>312</v>
      </c>
      <c r="C167" s="21">
        <v>600</v>
      </c>
      <c r="D167" s="2" t="s">
        <v>3</v>
      </c>
    </row>
    <row r="168" spans="1:4" ht="63" x14ac:dyDescent="0.25">
      <c r="A168" s="12" t="s">
        <v>313</v>
      </c>
      <c r="B168" s="9" t="s">
        <v>314</v>
      </c>
      <c r="C168" s="23">
        <v>605</v>
      </c>
      <c r="D168" s="16" t="s">
        <v>3</v>
      </c>
    </row>
    <row r="169" spans="1:4" ht="60" x14ac:dyDescent="0.25">
      <c r="A169" s="17" t="s">
        <v>315</v>
      </c>
      <c r="B169" s="7" t="s">
        <v>316</v>
      </c>
      <c r="C169" s="21">
        <v>701</v>
      </c>
      <c r="D169" s="2" t="s">
        <v>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Ropam Elektronik</dc:creator>
  <cp:lastModifiedBy>Mikołaj Wyroba</cp:lastModifiedBy>
  <cp:lastPrinted>2024-05-15T11:48:49Z</cp:lastPrinted>
  <dcterms:created xsi:type="dcterms:W3CDTF">2024-05-14T10:28:53Z</dcterms:created>
  <dcterms:modified xsi:type="dcterms:W3CDTF">2024-10-11T05:58:20Z</dcterms:modified>
</cp:coreProperties>
</file>